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S MS\Documents\FINANCIJSKI IZVJEŠTAJI\2024 IZVJEŠĆ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c r="F308" i="9"/>
  <c r="H307" i="9"/>
  <c r="G307" i="9"/>
  <c r="F307" i="9"/>
  <c r="E307" i="9"/>
  <c r="B307" i="9"/>
  <c r="H306" i="9"/>
  <c r="G306" i="9"/>
  <c r="F306" i="9"/>
  <c r="E306" i="9"/>
  <c r="B306" i="9"/>
  <c r="H305" i="9"/>
  <c r="G305" i="9"/>
  <c r="F305" i="9"/>
  <c r="E305" i="9"/>
  <c r="B305" i="9"/>
  <c r="H304" i="9"/>
  <c r="G304" i="9"/>
  <c r="F304" i="9"/>
  <c r="E304" i="9"/>
  <c r="B304" i="9"/>
  <c r="H303" i="9"/>
  <c r="G303" i="9"/>
  <c r="E303" i="9" s="1"/>
  <c r="B303" i="9" s="1"/>
  <c r="F303" i="9"/>
  <c r="H302" i="9"/>
  <c r="G302" i="9"/>
  <c r="F302" i="9"/>
  <c r="E302" i="9"/>
  <c r="B302" i="9"/>
  <c r="H301" i="9"/>
  <c r="G301" i="9"/>
  <c r="E301" i="9" s="1"/>
  <c r="B301" i="9" s="1"/>
  <c r="F301" i="9"/>
  <c r="H300" i="9"/>
  <c r="G300" i="9"/>
  <c r="E300" i="9" s="1"/>
  <c r="B300" i="9" s="1"/>
  <c r="F300" i="9"/>
  <c r="H299" i="9"/>
  <c r="G299" i="9"/>
  <c r="F299" i="9"/>
  <c r="E299" i="9"/>
  <c r="B299" i="9"/>
  <c r="H298" i="9"/>
  <c r="G298" i="9"/>
  <c r="E298" i="9" s="1"/>
  <c r="B298" i="9" s="1"/>
  <c r="F298" i="9"/>
  <c r="H297" i="9"/>
  <c r="G297" i="9"/>
  <c r="F297" i="9"/>
  <c r="E297" i="9"/>
  <c r="B297" i="9"/>
  <c r="H296" i="9"/>
  <c r="G296" i="9"/>
  <c r="E296" i="9" s="1"/>
  <c r="B296" i="9" s="1"/>
  <c r="F296" i="9"/>
  <c r="H295" i="9"/>
  <c r="G295" i="9"/>
  <c r="F295" i="9"/>
  <c r="E295" i="9"/>
  <c r="B295" i="9"/>
  <c r="H294" i="9"/>
  <c r="G294" i="9"/>
  <c r="E294" i="9" s="1"/>
  <c r="B294" i="9" s="1"/>
  <c r="F294" i="9"/>
  <c r="H293" i="9"/>
  <c r="G293" i="9"/>
  <c r="E293" i="9" s="1"/>
  <c r="B293" i="9" s="1"/>
  <c r="F293" i="9"/>
  <c r="H292" i="9"/>
  <c r="G292" i="9"/>
  <c r="F292" i="9"/>
  <c r="E292" i="9"/>
  <c r="B292" i="9"/>
  <c r="F291" i="9"/>
  <c r="F290" i="9"/>
  <c r="H289" i="9"/>
  <c r="G289" i="9"/>
  <c r="F289" i="9"/>
  <c r="E289" i="9"/>
  <c r="B289" i="9"/>
  <c r="H288" i="9"/>
  <c r="G288" i="9"/>
  <c r="F288" i="9"/>
  <c r="E288" i="9"/>
  <c r="B288" i="9" s="1"/>
  <c r="H287" i="9"/>
  <c r="E287" i="9" s="1"/>
  <c r="B287" i="9" s="1"/>
  <c r="G287" i="9"/>
  <c r="F287" i="9"/>
  <c r="H286" i="9"/>
  <c r="G286" i="9"/>
  <c r="F286" i="9"/>
  <c r="F285" i="9"/>
  <c r="H284" i="9"/>
  <c r="G284" i="9"/>
  <c r="F284" i="9"/>
  <c r="E284" i="9"/>
  <c r="B284" i="9"/>
  <c r="H283" i="9"/>
  <c r="G283" i="9"/>
  <c r="F283" i="9"/>
  <c r="E283" i="9"/>
  <c r="B283" i="9"/>
  <c r="H282" i="9"/>
  <c r="G282" i="9"/>
  <c r="F282" i="9"/>
  <c r="E282" i="9"/>
  <c r="B282" i="9"/>
  <c r="F281" i="9"/>
  <c r="F280" i="9"/>
  <c r="F279" i="9"/>
  <c r="F278" i="9"/>
  <c r="F277" i="9"/>
  <c r="F276" i="9"/>
  <c r="L275" i="9"/>
  <c r="H275" i="9"/>
  <c r="F275" i="9"/>
  <c r="F274" i="9"/>
  <c r="I273" i="9"/>
  <c r="E273" i="9" s="1"/>
  <c r="B273" i="9" s="1"/>
  <c r="H273" i="9"/>
  <c r="F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B218" i="9" s="1"/>
  <c r="E218" i="9"/>
  <c r="M217" i="9"/>
  <c r="L217" i="9"/>
  <c r="F217" i="9" s="1"/>
  <c r="B217" i="9" s="1"/>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E34" i="9" s="1"/>
  <c r="B34" i="9" s="1"/>
  <c r="G34" i="9"/>
  <c r="F34" i="9"/>
  <c r="H33" i="9"/>
  <c r="E33" i="9" s="1"/>
  <c r="B33" i="9" s="1"/>
  <c r="G33" i="9"/>
  <c r="F33" i="9"/>
  <c r="H32" i="9"/>
  <c r="G32" i="9"/>
  <c r="E32" i="9" s="1"/>
  <c r="B32" i="9" s="1"/>
  <c r="F32" i="9"/>
  <c r="H31" i="9"/>
  <c r="G31" i="9"/>
  <c r="F31" i="9"/>
  <c r="E31" i="9"/>
  <c r="B31" i="9"/>
  <c r="H30" i="9"/>
  <c r="G30" i="9"/>
  <c r="F30" i="9"/>
  <c r="E30" i="9"/>
  <c r="B30" i="9"/>
  <c r="H29" i="9"/>
  <c r="G29" i="9"/>
  <c r="F29" i="9"/>
  <c r="E29" i="9"/>
  <c r="B29" i="9"/>
  <c r="H28" i="9"/>
  <c r="G28" i="9"/>
  <c r="F28" i="9"/>
  <c r="E28" i="9"/>
  <c r="B28" i="9"/>
  <c r="H27" i="9"/>
  <c r="G27" i="9"/>
  <c r="F27" i="9"/>
  <c r="H26" i="9"/>
  <c r="G26" i="9"/>
  <c r="F26" i="9"/>
  <c r="E26" i="9"/>
  <c r="B26" i="9"/>
  <c r="H25" i="9"/>
  <c r="G25" i="9"/>
  <c r="F25" i="9"/>
  <c r="E25" i="9"/>
  <c r="B25" i="9"/>
  <c r="H24" i="9"/>
  <c r="G24" i="9"/>
  <c r="F24" i="9"/>
  <c r="E24" i="9"/>
  <c r="B24" i="9"/>
  <c r="H23" i="9"/>
  <c r="E23" i="9" s="1"/>
  <c r="B23" i="9" s="1"/>
  <c r="G23" i="9"/>
  <c r="F23" i="9"/>
  <c r="H22" i="9"/>
  <c r="G22" i="9"/>
  <c r="F22" i="9"/>
  <c r="E22" i="9"/>
  <c r="B22" i="9"/>
  <c r="F21" i="9"/>
  <c r="F4" i="9"/>
  <c r="O3" i="9"/>
  <c r="G275" i="9" s="1"/>
  <c r="I3" i="9"/>
  <c r="H3" i="9"/>
  <c r="G3" i="9"/>
  <c r="D101" i="8"/>
  <c r="D95" i="8"/>
  <c r="D90" i="8"/>
  <c r="D85" i="8"/>
  <c r="D80" i="8"/>
  <c r="D75" i="8"/>
  <c r="D70" i="8"/>
  <c r="D65" i="8"/>
  <c r="D60" i="8"/>
  <c r="D55" i="8"/>
  <c r="D50" i="8"/>
  <c r="D49" i="8"/>
  <c r="D44" i="8"/>
  <c r="D43" i="8"/>
  <c r="D36" i="8"/>
  <c r="D26" i="8"/>
  <c r="D24" i="8" s="1"/>
  <c r="C1499" i="1" s="1"/>
  <c r="H1499" i="1" s="1"/>
  <c r="D18" i="8"/>
  <c r="D8" i="8"/>
  <c r="D6" i="8" s="1"/>
  <c r="C1481" i="1" s="1"/>
  <c r="H1481" i="1" s="1"/>
  <c r="E44" i="7"/>
  <c r="D44" i="7"/>
  <c r="E39" i="7"/>
  <c r="D39" i="7"/>
  <c r="E38" i="7"/>
  <c r="D38" i="7"/>
  <c r="E30" i="7"/>
  <c r="D30" i="7"/>
  <c r="E23" i="7"/>
  <c r="D23" i="7"/>
  <c r="E22" i="7"/>
  <c r="D22" i="7"/>
  <c r="E14" i="7"/>
  <c r="D14" i="7"/>
  <c r="E7" i="7"/>
  <c r="E6" i="7" s="1"/>
  <c r="D7" i="7"/>
  <c r="C1438" i="1" s="1"/>
  <c r="H1438" i="1" s="1"/>
  <c r="D6" i="7"/>
  <c r="C1437"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F249" i="5"/>
  <c r="F248" i="5"/>
  <c r="F247" i="5"/>
  <c r="E246" i="5"/>
  <c r="D246" i="5"/>
  <c r="F246" i="5" s="1"/>
  <c r="D245" i="5"/>
  <c r="F245" i="5" s="1"/>
  <c r="F244" i="5"/>
  <c r="F243" i="5"/>
  <c r="E242" i="5"/>
  <c r="D242" i="5"/>
  <c r="F242" i="5" s="1"/>
  <c r="F241" i="5"/>
  <c r="F240" i="5"/>
  <c r="E239" i="5"/>
  <c r="D239" i="5"/>
  <c r="F239" i="5" s="1"/>
  <c r="E238" i="5"/>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G310" i="9" s="1"/>
  <c r="E310" i="9" s="1"/>
  <c r="B310" i="9" s="1"/>
  <c r="F189" i="5"/>
  <c r="F188" i="5"/>
  <c r="F187" i="5"/>
  <c r="F186" i="5"/>
  <c r="F185" i="5"/>
  <c r="F184" i="5"/>
  <c r="F183" i="5"/>
  <c r="F182" i="5"/>
  <c r="F181" i="5"/>
  <c r="E180" i="5"/>
  <c r="D180" i="5"/>
  <c r="F180" i="5" s="1"/>
  <c r="F179" i="5"/>
  <c r="F178" i="5"/>
  <c r="E177" i="5"/>
  <c r="H308" i="9" s="1"/>
  <c r="D177" i="5"/>
  <c r="G308" i="9" s="1"/>
  <c r="E176" i="5"/>
  <c r="D176" i="5"/>
  <c r="F176" i="5" s="1"/>
  <c r="D175"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D87" i="5"/>
  <c r="F87" i="5" s="1"/>
  <c r="F86" i="5"/>
  <c r="F85" i="5"/>
  <c r="F84" i="5"/>
  <c r="F83" i="5"/>
  <c r="F82" i="5"/>
  <c r="F81" i="5"/>
  <c r="F80" i="5"/>
  <c r="E79" i="5"/>
  <c r="D79" i="5"/>
  <c r="F79" i="5" s="1"/>
  <c r="E78" i="5"/>
  <c r="D78" i="5"/>
  <c r="F78" i="5" s="1"/>
  <c r="F77" i="5"/>
  <c r="F76" i="5"/>
  <c r="F75" i="5"/>
  <c r="F74" i="5"/>
  <c r="F73" i="5"/>
  <c r="F72" i="5"/>
  <c r="F71" i="5"/>
  <c r="E70" i="5"/>
  <c r="D70" i="5"/>
  <c r="E69" i="5"/>
  <c r="D1047" i="1" s="1"/>
  <c r="D69" i="5"/>
  <c r="E68" i="5"/>
  <c r="I21" i="3" s="1"/>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D12" i="5"/>
  <c r="F11" i="5"/>
  <c r="F10" i="5"/>
  <c r="F9" i="5"/>
  <c r="E8" i="5"/>
  <c r="D8" i="5"/>
  <c r="F8" i="5" s="1"/>
  <c r="D7"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3" i="1" s="1"/>
  <c r="D418" i="4"/>
  <c r="E417" i="4"/>
  <c r="D417" i="4"/>
  <c r="D644" i="4" s="1"/>
  <c r="F644" i="4" s="1"/>
  <c r="E416" i="4"/>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I25" i="3"/>
  <c r="H25" i="3"/>
  <c r="G25" i="3"/>
  <c r="B25" i="3"/>
  <c r="I24" i="3"/>
  <c r="H24" i="3"/>
  <c r="G24" i="3"/>
  <c r="B24" i="3"/>
  <c r="H23" i="3"/>
  <c r="G23" i="3"/>
  <c r="B23" i="3"/>
  <c r="I22" i="3"/>
  <c r="H22" i="3"/>
  <c r="G22" i="3"/>
  <c r="B22" i="3"/>
  <c r="H21" i="3"/>
  <c r="G21" i="3"/>
  <c r="B21" i="3"/>
  <c r="H20" i="3"/>
  <c r="G20" i="3"/>
  <c r="B20" i="3"/>
  <c r="G19" i="3"/>
  <c r="B19" i="3"/>
  <c r="G18" i="3"/>
  <c r="B18" i="3"/>
  <c r="I17" i="3"/>
  <c r="H17" i="3"/>
  <c r="G17" i="3"/>
  <c r="B17" i="3"/>
  <c r="I16" i="3"/>
  <c r="H16"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D1410" i="1"/>
  <c r="C1410" i="1"/>
  <c r="H1410" i="1" s="1"/>
  <c r="D1409" i="1"/>
  <c r="C1409" i="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D1264" i="1"/>
  <c r="C1264" i="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C1227" i="1"/>
  <c r="D1226" i="1"/>
  <c r="C1226" i="1"/>
  <c r="H1226" i="1" s="1"/>
  <c r="D1225" i="1"/>
  <c r="C1225" i="1"/>
  <c r="H1225" i="1" s="1"/>
  <c r="D1224" i="1"/>
  <c r="C1224" i="1"/>
  <c r="H1224" i="1" s="1"/>
  <c r="D1223" i="1"/>
  <c r="C1223" i="1"/>
  <c r="H1223" i="1" s="1"/>
  <c r="C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C1047" i="1"/>
  <c r="D1046" i="1"/>
  <c r="C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D1012" i="1"/>
  <c r="C1012" i="1"/>
  <c r="D1011" i="1"/>
  <c r="C1011" i="1"/>
  <c r="H1011" i="1" s="1"/>
  <c r="D1010" i="1"/>
  <c r="C1010" i="1"/>
  <c r="H1010" i="1" s="1"/>
  <c r="D1009" i="1"/>
  <c r="C1009" i="1"/>
  <c r="H1009" i="1" s="1"/>
  <c r="D1008" i="1"/>
  <c r="C1008" i="1"/>
  <c r="H1008" i="1" s="1"/>
  <c r="D1007" i="1"/>
  <c r="C1007" i="1"/>
  <c r="D1006" i="1"/>
  <c r="C1006" i="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C997" i="1"/>
  <c r="D996" i="1"/>
  <c r="C996" i="1"/>
  <c r="H996" i="1" s="1"/>
  <c r="D995" i="1"/>
  <c r="C995" i="1"/>
  <c r="H995" i="1" s="1"/>
  <c r="D994" i="1"/>
  <c r="C994" i="1"/>
  <c r="H994" i="1" s="1"/>
  <c r="D993" i="1"/>
  <c r="C993" i="1"/>
  <c r="H993" i="1" s="1"/>
  <c r="D992" i="1"/>
  <c r="C992" i="1"/>
  <c r="C991" i="1"/>
  <c r="C990" i="1"/>
  <c r="D989" i="1"/>
  <c r="C989" i="1"/>
  <c r="D988" i="1"/>
  <c r="C988" i="1"/>
  <c r="D987" i="1"/>
  <c r="C987" i="1"/>
  <c r="H987" i="1" s="1"/>
  <c r="D986" i="1"/>
  <c r="C986" i="1"/>
  <c r="C985" i="1"/>
  <c r="C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D644" i="1"/>
  <c r="C644" i="1"/>
  <c r="D643" i="1"/>
  <c r="C643" i="1"/>
  <c r="D642" i="1"/>
  <c r="C642" i="1"/>
  <c r="H642" i="1" s="1"/>
  <c r="D641" i="1"/>
  <c r="C641" i="1"/>
  <c r="H641" i="1" s="1"/>
  <c r="C638" i="1"/>
  <c r="C637" i="1"/>
  <c r="D632" i="1"/>
  <c r="C632" i="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C413" i="1"/>
  <c r="D412" i="1"/>
  <c r="C412" i="1"/>
  <c r="H412" i="1" s="1"/>
  <c r="D411" i="1"/>
  <c r="C411" i="1"/>
  <c r="D406" i="1"/>
  <c r="C406" i="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286" i="9" l="1"/>
  <c r="B286" i="9" s="1"/>
  <c r="E27" i="9"/>
  <c r="B27" i="9" s="1"/>
  <c r="D5" i="7"/>
  <c r="E5" i="7"/>
  <c r="G316" i="9" s="1"/>
  <c r="E316" i="9" s="1"/>
  <c r="D1437" i="1"/>
  <c r="H1437" i="1"/>
  <c r="D1408" i="1"/>
  <c r="I27" i="3"/>
  <c r="H1411" i="1"/>
  <c r="H1408" i="1"/>
  <c r="H1409" i="1"/>
  <c r="F115" i="6"/>
  <c r="H1420" i="1"/>
  <c r="E141" i="6"/>
  <c r="F114" i="6"/>
  <c r="H1278" i="1"/>
  <c r="H1266" i="1"/>
  <c r="E308" i="9"/>
  <c r="B308" i="9" s="1"/>
  <c r="H1264" i="1"/>
  <c r="H1241" i="1"/>
  <c r="H1240" i="1"/>
  <c r="E291" i="9"/>
  <c r="B291" i="9" s="1"/>
  <c r="E245" i="5"/>
  <c r="F250" i="5"/>
  <c r="H1227" i="1"/>
  <c r="H1046" i="1"/>
  <c r="F69" i="5"/>
  <c r="H1047" i="1"/>
  <c r="F70" i="5"/>
  <c r="H1048" i="1"/>
  <c r="H1013" i="1"/>
  <c r="H1007" i="1"/>
  <c r="H1012" i="1"/>
  <c r="H1006" i="1"/>
  <c r="H997" i="1"/>
  <c r="E12" i="5"/>
  <c r="D990" i="1" s="1"/>
  <c r="F19" i="5"/>
  <c r="H992" i="1"/>
  <c r="D991" i="1"/>
  <c r="H991" i="1" s="1"/>
  <c r="H988" i="1"/>
  <c r="H989" i="1"/>
  <c r="H986" i="1"/>
  <c r="H687" i="1"/>
  <c r="E275" i="9"/>
  <c r="B275" i="9" s="1"/>
  <c r="H644" i="1"/>
  <c r="H645" i="1"/>
  <c r="H643" i="1"/>
  <c r="F652" i="4"/>
  <c r="H632" i="1"/>
  <c r="E643" i="4"/>
  <c r="D637" i="1" s="1"/>
  <c r="H637" i="1" s="1"/>
  <c r="H411" i="1"/>
  <c r="F418" i="4"/>
  <c r="H413" i="1"/>
  <c r="H406" i="1"/>
  <c r="E644" i="4"/>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78" i="9"/>
  <c r="F88" i="5"/>
  <c r="F149" i="5"/>
  <c r="F177" i="5"/>
  <c r="F190" i="5"/>
  <c r="F206" i="5"/>
  <c r="F5" i="6"/>
  <c r="D141" i="6"/>
  <c r="D42" i="8"/>
  <c r="H19" i="9" s="1"/>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C1436" i="1" l="1"/>
  <c r="H29" i="3"/>
  <c r="B316" i="9"/>
  <c r="E315" i="9"/>
  <c r="I10" i="3" s="1"/>
  <c r="I29" i="3"/>
  <c r="D1436" i="1"/>
  <c r="I28" i="3"/>
  <c r="D1435" i="1"/>
  <c r="E237" i="5"/>
  <c r="D1222" i="1"/>
  <c r="E7" i="5"/>
  <c r="D985" i="1" s="1"/>
  <c r="H985" i="1" s="1"/>
  <c r="F12" i="5"/>
  <c r="H990" i="1"/>
  <c r="G990" i="1"/>
  <c r="F7" i="5"/>
  <c r="G991" i="1"/>
  <c r="G638" i="1"/>
  <c r="F643" i="4"/>
  <c r="K1451" i="9"/>
  <c r="G314" i="9"/>
  <c r="E314" i="9" s="1"/>
  <c r="B314" i="9" s="1"/>
  <c r="I34" i="3"/>
  <c r="C1517" i="1"/>
  <c r="G313" i="9"/>
  <c r="E313" i="9" s="1"/>
  <c r="F141" i="6"/>
  <c r="H28" i="3"/>
  <c r="C1435" i="1"/>
  <c r="G318" i="9"/>
  <c r="E318" i="9"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436" i="1" l="1"/>
  <c r="G1436" i="1"/>
  <c r="G1222" i="1"/>
  <c r="H1222" i="1"/>
  <c r="E175" i="5"/>
  <c r="I23" i="3"/>
  <c r="D1214" i="1"/>
  <c r="F237" i="5"/>
  <c r="E6" i="5"/>
  <c r="I20" i="3"/>
  <c r="G985" i="1"/>
  <c r="H407" i="1"/>
  <c r="G407" i="1"/>
  <c r="F414" i="4"/>
  <c r="C409" i="1"/>
  <c r="D641" i="4"/>
  <c r="F639" i="4"/>
  <c r="C633" i="1"/>
  <c r="H286" i="1"/>
  <c r="G286" i="1"/>
  <c r="E641" i="4"/>
  <c r="D633" i="1"/>
  <c r="H408" i="1"/>
  <c r="G408" i="1"/>
  <c r="F415" i="4"/>
  <c r="C410" i="1"/>
  <c r="D642" i="4"/>
  <c r="F640" i="4"/>
  <c r="C634" i="1"/>
  <c r="H287" i="1"/>
  <c r="G287" i="1"/>
  <c r="E642" i="4"/>
  <c r="D634" i="1"/>
  <c r="B318" i="9"/>
  <c r="E317" i="9"/>
  <c r="H1435" i="1"/>
  <c r="G1435" i="1"/>
  <c r="H9" i="3"/>
  <c r="B313" i="9"/>
  <c r="E312" i="9"/>
  <c r="H1517" i="1"/>
  <c r="G1517" i="1"/>
  <c r="H11" i="3"/>
  <c r="H1214" i="1" l="1"/>
  <c r="G1214" i="1"/>
  <c r="D1152" i="1"/>
  <c r="F175" i="5"/>
  <c r="H278" i="9"/>
  <c r="E278" i="9" s="1"/>
  <c r="D984" i="1"/>
  <c r="F6" i="5"/>
  <c r="G285" i="9"/>
  <c r="E285" i="9" s="1"/>
  <c r="B285" i="9" s="1"/>
  <c r="N3" i="9"/>
  <c r="I11" i="3"/>
  <c r="K3" i="9"/>
  <c r="I9" i="3"/>
  <c r="E646" i="4"/>
  <c r="D636" i="1"/>
  <c r="H634" i="1"/>
  <c r="G634" i="1"/>
  <c r="D646" i="4"/>
  <c r="F642" i="4"/>
  <c r="C636" i="1"/>
  <c r="H410" i="1"/>
  <c r="G410" i="1"/>
  <c r="E645" i="4"/>
  <c r="D635" i="1"/>
  <c r="H633" i="1"/>
  <c r="G633" i="1"/>
  <c r="D645" i="4"/>
  <c r="F641" i="4"/>
  <c r="C635" i="1"/>
  <c r="G276" i="9"/>
  <c r="E276" i="9" s="1"/>
  <c r="B276" i="9" s="1"/>
  <c r="H409" i="1"/>
  <c r="G409" i="1"/>
  <c r="G1152" i="1" l="1"/>
  <c r="H1152" i="1"/>
  <c r="H8" i="3"/>
  <c r="H984" i="1"/>
  <c r="G984" i="1"/>
  <c r="B278" i="9"/>
  <c r="E277" i="9"/>
  <c r="H635" i="1"/>
  <c r="G635" i="1"/>
  <c r="F645" i="4"/>
  <c r="H18" i="3"/>
  <c r="C639" i="1"/>
  <c r="I18" i="3"/>
  <c r="D639" i="1"/>
  <c r="H636" i="1"/>
  <c r="G636" i="1"/>
  <c r="F646" i="4"/>
  <c r="H19" i="3"/>
  <c r="C640" i="1"/>
  <c r="I19" i="3"/>
  <c r="D640" i="1"/>
  <c r="H7" i="3" s="1"/>
  <c r="M3" i="9" l="1"/>
  <c r="I8" i="3"/>
  <c r="J3" i="9"/>
  <c r="H640" i="1"/>
  <c r="G640" i="1"/>
  <c r="H639" i="1"/>
  <c r="G639" i="1"/>
  <c r="H274" i="9" l="1"/>
  <c r="G274" i="9"/>
  <c r="M272" i="9"/>
  <c r="L272" i="9"/>
  <c r="H18" i="9"/>
  <c r="G18" i="9"/>
  <c r="J17" i="9"/>
  <c r="I17" i="9"/>
  <c r="H17" i="9"/>
  <c r="G17" i="9"/>
  <c r="M16"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F16" i="9" s="1"/>
  <c r="F272" i="9" l="1"/>
  <c r="E18" i="9"/>
  <c r="B18" i="9" s="1"/>
  <c r="E17" i="9"/>
  <c r="B17" i="9" s="1"/>
  <c r="E274" i="9"/>
  <c r="B274" i="9" s="1"/>
  <c r="E16" i="9"/>
  <c r="B16" i="9" s="1"/>
  <c r="F15" i="9"/>
  <c r="F14" i="9" s="1"/>
  <c r="E15" i="9"/>
  <c r="E13" i="9"/>
  <c r="B13" i="9" s="1"/>
  <c r="E12" i="9"/>
  <c r="B12" i="9" s="1"/>
  <c r="E11" i="9"/>
  <c r="B11" i="9" s="1"/>
  <c r="E10" i="9"/>
  <c r="B10" i="9" s="1"/>
  <c r="E9" i="9"/>
  <c r="B9" i="9" s="1"/>
  <c r="E8" i="9"/>
  <c r="B8" i="9" s="1"/>
  <c r="E7" i="9"/>
  <c r="B7" i="9" s="1"/>
  <c r="E6" i="9"/>
  <c r="B6" i="9" s="1"/>
  <c r="E5" i="9"/>
  <c r="B272" i="9"/>
  <c r="F20" i="9"/>
  <c r="E20" i="9"/>
  <c r="I7" i="3" s="1"/>
  <c r="B5" i="9" l="1"/>
  <c r="E4" i="9"/>
  <c r="B15" i="9"/>
  <c r="E14" i="9"/>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<sst xmlns="http://schemas.openxmlformats.org/spreadsheetml/2006/main" count="4374" uniqueCount="3426">
  <si>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</si>
  <si>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</si>
  <si>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</si>
  <si>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</si>
  <si>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</si>
  <si>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</si>
  <si>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</si>
  <si>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</si>
  <si>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</si>
  <si>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</si>
  <si>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</si>
  <si>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</si>
  <si>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</si>
  <si>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</si>
  <si>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</si>
  <si>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</si>
  <si>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</si>
  <si>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</si>
  <si>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</si>
  <si>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</si>
  <si>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</si>
  <si>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</si>
  <si>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</si>
  <si>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</si>
  <si>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</si>
  <si>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</si>
  <si>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</si>
  <si>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</si>
  <si>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</si>
  <si>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</si>
  <si>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</si>
  <si>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</si>
  <si>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</si>
  <si>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</si>
  <si>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</si>
  <si>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</si>
  <si>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</si>
  <si>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</si>
  <si>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</si>
  <si>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</si>
  <si>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</si>
  <si>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</si>
  <si>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</si>
  <si>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</si>
  <si>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</si>
  <si>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</si>
  <si>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</si>
  <si>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</si>
  <si>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13594 - OSNOVNA ŠKOLA TOMAŠA GORIČANCA MALA SUBOTICA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</si>
  <si>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</si>
  <si>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</si>
  <si>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</si>
  <si>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</si>
  <si>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</si>
  <si>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</si>
  <si>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</si>
  <si>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</si>
  <si>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</si>
  <si>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</si>
  <si>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</si>
  <si>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</si>
  <si>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</si>
  <si>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</si>
  <si>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</si>
  <si>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</si>
  <si>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</si>
  <si>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</si>
  <si>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</si>
  <si>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</si>
  <si>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</si>
  <si>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</si>
  <si>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</si>
  <si>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</si>
  <si>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</si>
  <si>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</si>
  <si>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</si>
  <si>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</si>
  <si>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</si>
  <si>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</si>
  <si>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</si>
  <si>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</si>
  <si>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</si>
  <si>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</si>
  <si>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</si>
  <si>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</si>
  <si>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</si>
  <si>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</si>
  <si>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</si>
  <si>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</si>
  <si>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</si>
  <si>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</si>
  <si>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</si>
  <si>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</si>
  <si>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</si>
  <si>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</si>
  <si>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</si>
  <si>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</si>
  <si>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</si>
  <si>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</si>
  <si>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</si>
  <si>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</si>
  <si>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</si>
  <si>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</si>
  <si>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</si>
  <si>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</si>
  <si>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</si>
  <si>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</si>
  <si>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</si>
  <si>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</si>
  <si>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</si>
  <si>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</si>
  <si>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</si>
  <si>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</si>
  <si>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</si>
  <si>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</si>
  <si>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</si>
  <si>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</si>
  <si>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</si>
  <si>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</si>
  <si>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</si>
  <si>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</si>
  <si>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</si>
  <si>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</si>
  <si>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</si>
  <si>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</si>
  <si>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</si>
  <si>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</si>
  <si>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</si>
  <si>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</si>
  <si>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</si>
  <si>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</si>
  <si>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</si>
  <si>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</si>
  <si>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</si>
  <si>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</si>
  <si>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</si>
  <si>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</si>
  <si>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</si>
  <si>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</si>
  <si>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</si>
  <si>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</si>
  <si>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</si>
  <si>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</si>
  <si>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</si>
  <si>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</si>
  <si>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</si>
  <si>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</si>
  <si>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</si>
  <si>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</si>
  <si>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</si>
  <si>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</si>
  <si>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</si>
  <si>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</si>
  <si>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</si>
  <si>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</si>
  <si>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</si>
  <si>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</si>
  <si>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</si>
  <si>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</si>
  <si>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</si>
  <si>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</si>
  <si>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</si>
  <si>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</si>
  <si>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</si>
  <si>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</si>
  <si>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</si>
  <si>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</si>
  <si>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</si>
  <si>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</si>
  <si>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</si>
  <si>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</si>
  <si>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</si>
  <si>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</si>
  <si>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</si>
  <si>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</si>
  <si>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</si>
  <si>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</si>
  <si>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</si>
  <si>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</si>
  <si>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</si>
  <si>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</si>
  <si>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</si>
  <si>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</si>
  <si>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</si>
  <si>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</si>
  <si>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</si>
  <si>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</si>
  <si>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</si>
  <si>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</si>
  <si>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</si>
  <si>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</si>
  <si>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</si>
  <si>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</si>
  <si>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</si>
  <si>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</si>
  <si>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</si>
  <si>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</si>
  <si>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</si>
  <si>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</si>
  <si>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</si>
  <si>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</si>
  <si>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</si>
  <si>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</si>
  <si>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</si>
  <si>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</si>
  <si>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</si>
  <si>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</si>
  <si>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</si>
  <si>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</si>
  <si>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</si>
  <si>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</si>
  <si>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</si>
  <si>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</si>
  <si>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</si>
  <si>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</si>
  <si>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</si>
  <si>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</si>
  <si>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</si>
  <si>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</si>
  <si>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</si>
  <si>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</si>
  <si>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</si>
  <si>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</si>
  <si>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</si>
  <si>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</si>
  <si>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</si>
  <si>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</si>
  <si>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</si>
  <si>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</si>
  <si>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</si>
  <si>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</si>
  <si>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</si>
  <si>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</si>
  <si>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</si>
  <si>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</si>
  <si>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</si>
  <si>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</si>
  <si>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</si>
  <si>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</si>
  <si>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</si>
  <si>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</si>
  <si>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</si>
  <si>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</si>
  <si>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</si>
  <si>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</si>
  <si>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</si>
  <si>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</si>
  <si>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</si>
  <si>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</si>
  <si>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</si>
  <si>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</si>
  <si>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</si>
  <si>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</si>
  <si>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</si>
  <si>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</si>
  <si>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</si>
  <si>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</si>
  <si>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</si>
  <si>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</si>
  <si>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</si>
  <si>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</si>
  <si>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</si>
  <si>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</si>
  <si>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</si>
  <si>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</si>
  <si>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</si>
  <si>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</si>
  <si>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</si>
  <si>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</si>
  <si>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</si>
  <si>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</si>
  <si>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</si>
  <si>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</si>
  <si>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</si>
  <si>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</si>
  <si>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</si>
  <si>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</si>
  <si>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</si>
  <si>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</si>
  <si>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</si>
  <si>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</si>
  <si>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</si>
  <si>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</si>
  <si>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</si>
  <si>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</si>
  <si>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</si>
  <si>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</si>
  <si>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</si>
  <si>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</si>
  <si>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</si>
  <si>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</si>
  <si>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</si>
  <si>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</si>
  <si>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</si>
  <si>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</si>
  <si>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</si>
  <si>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</si>
  <si>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</si>
  <si>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</si>
  <si>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</si>
  <si>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</si>
  <si>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</si>
  <si>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</si>
  <si>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</si>
  <si>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</si>
  <si>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</si>
  <si>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</si>
  <si>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</si>
  <si>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</si>
  <si>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</si>
  <si>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</si>
  <si>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</si>
  <si>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</si>
  <si>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</si>
  <si>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</si>
  <si>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</si>
  <si>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</si>
  <si>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</si>
  <si>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</si>
  <si>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</si>
  <si>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</si>
  <si>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</si>
  <si>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</si>
  <si>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</si>
  <si>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</si>
  <si>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</si>
  <si>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</si>
  <si>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</si>
  <si>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</si>
  <si>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</si>
  <si>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</si>
  <si>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</si>
  <si>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</si>
  <si>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</si>
  <si>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</si>
  <si>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</si>
  <si>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</si>
  <si>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</si>
  <si>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</si>
  <si>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</si>
  <si>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</si>
  <si>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</si>
  <si>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</si>
  <si>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</si>
  <si>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</si>
  <si>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</si>
  <si>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</si>
  <si>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</si>
  <si>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</si>
  <si>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</si>
  <si>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</si>
  <si>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</si>
  <si>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</si>
  <si>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</si>
  <si>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</si>
  <si>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</si>
  <si>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</si>
  <si>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</si>
  <si>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</si>
  <si>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</si>
  <si>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</si>
  <si>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</si>
  <si>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</si>
  <si>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</si>
  <si>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</si>
  <si>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</si>
  <si>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</si>
  <si>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</si>
  <si>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</si>
  <si>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</si>
  <si>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</si>
  <si>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</si>
  <si>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</si>
  <si>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</si>
  <si>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</si>
  <si>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</si>
  <si>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</si>
  <si>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</si>
  <si>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</si>
  <si>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</si>
  <si>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</si>
  <si>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</si>
  <si>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</si>
  <si>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</si>
  <si>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</si>
  <si>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</si>
  <si>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</si>
  <si>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</si>
  <si>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</si>
  <si>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</si>
  <si>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</si>
  <si>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</si>
  <si>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</si>
  <si>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</si>
  <si>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</si>
  <si>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</si>
  <si>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</si>
  <si>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</si>
  <si>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</si>
  <si>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</si>
  <si>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</si>
  <si>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</si>
  <si>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</si>
  <si>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</si>
  <si>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</si>
  <si>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</si>
  <si>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</si>
  <si>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</si>
  <si>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</si>
  <si>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</si>
  <si>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</si>
  <si>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</si>
  <si>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</si>
  <si>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</si>
  <si>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</si>
  <si>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</si>
  <si>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</si>
  <si>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</si>
  <si>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</si>
  <si>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</si>
  <si>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</si>
  <si>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</si>
  <si>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</si>
  <si>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</si>
  <si>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</si>
  <si>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</si>
  <si>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</si>
  <si>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</si>
  <si>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</si>
  <si>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</si>
  <si>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</si>
  <si>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</si>
  <si>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</si>
  <si>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</si>
  <si>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</si>
  <si>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</si>
  <si>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</si>
  <si>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</si>
  <si>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</si>
  <si>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</si>
  <si>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</si>
  <si>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</si>
  <si>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</si>
  <si>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</si>
  <si>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</si>
  <si>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</si>
  <si>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</si>
  <si>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</si>
  <si>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</si>
  <si>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</si>
  <si>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</si>
  <si>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</si>
  <si>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</si>
  <si>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</si>
  <si>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</si>
  <si>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</si>
  <si>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</si>
  <si>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</si>
  <si>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</si>
  <si>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</si>
  <si>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</si>
  <si>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</si>
  <si>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</si>
  <si>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</si>
  <si>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</si>
  <si>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</si>
  <si>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</si>
  <si>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</si>
  <si>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</si>
  <si>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</si>
  <si>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</si>
  <si>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</si>
  <si>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</si>
  <si>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</si>
  <si>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</si>
  <si>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</si>
  <si>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</si>
  <si>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</si>
  <si>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</si>
  <si>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</si>
  <si>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</si>
  <si>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</si>
  <si>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</si>
  <si>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</si>
  <si>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</si>
  <si>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</si>
  <si>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</si>
  <si>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</si>
  <si>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</si>
  <si>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</si>
  <si>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</si>
  <si>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</si>
  <si>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</si>
  <si>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</si>
  <si>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</si>
  <si>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</si>
  <si>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</si>
  <si>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</si>
  <si>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</si>
  <si>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</si>
  <si>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</si>
  <si>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</si>
  <si>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</si>
  <si>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</si>
  <si>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</si>
  <si>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</si>
  <si>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</si>
  <si>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</si>
  <si>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</si>
  <si>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</si>
  <si>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</si>
  <si>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</si>
  <si>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</si>
  <si>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</si>
  <si>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</si>
  <si>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</si>
  <si>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</si>
  <si>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</si>
  <si>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</si>
  <si>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</si>
  <si>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</si>
  <si>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</si>
  <si>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</si>
  <si>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</si>
  <si>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</si>
  <si>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</si>
  <si>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</si>
  <si>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</si>
  <si>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</si>
  <si>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</si>
  <si>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</si>
  <si>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</si>
  <si>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</si>
  <si>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</si>
  <si>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</si>
  <si>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</si>
  <si>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</si>
  <si>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</si>
  <si>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</si>
  <si>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</si>
  <si>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</si>
  <si>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</si>
  <si>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</si>
  <si>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</si>
  <si>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</si>
  <si>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</si>
  <si>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</si>
  <si>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</si>
  <si>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</si>
  <si>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</si>
  <si>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</si>
  <si>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</si>
  <si>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</si>
  <si>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</si>
  <si>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</si>
  <si>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</si>
  <si>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</si>
  <si>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</si>
  <si>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</si>
  <si>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</si>
  <si>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</si>
  <si>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</si>
  <si>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</si>
  <si>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</si>
  <si>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</si>
  <si>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</si>
  <si>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</si>
  <si>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</si>
  <si>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</si>
  <si>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</si>
  <si>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</si>
  <si>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</si>
  <si>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</si>
  <si>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</si>
  <si>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</si>
  <si>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</si>
  <si>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</si>
  <si>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</si>
  <si>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</si>
  <si>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</si>
  <si>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</si>
  <si>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</si>
  <si>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</si>
  <si>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</si>
  <si>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</si>
  <si>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</si>
  <si>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</si>
  <si>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</si>
  <si>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</si>
  <si>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</si>
  <si>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</si>
  <si>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</si>
  <si>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</si>
  <si>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</si>
  <si>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</si>
  <si>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</si>
  <si>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</si>
  <si>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</si>
  <si>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</si>
  <si>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</si>
  <si>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</si>
  <si>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</si>
  <si>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</si>
  <si>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</si>
  <si>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</si>
  <si>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</si>
  <si>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</si>
  <si>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</si>
  <si>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</si>
  <si>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</si>
  <si>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</si>
  <si>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</si>
  <si>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</si>
  <si>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</si>
  <si>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</si>
  <si>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</si>
  <si>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</si>
  <si>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</si>
  <si>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</si>
  <si>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</si>
  <si>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</si>
  <si>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</si>
  <si>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</si>
  <si>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</si>
  <si>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</si>
  <si>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</si>
  <si>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</si>
  <si>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</si>
  <si>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</si>
  <si>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</si>
  <si>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</si>
  <si>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</si>
  <si>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</si>
  <si>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</si>
  <si>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</si>
  <si>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</si>
  <si>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</si>
  <si>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</si>
  <si>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</si>
  <si>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</si>
  <si>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</si>
  <si>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</si>
  <si>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</si>
  <si>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</si>
  <si>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</si>
  <si>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</si>
  <si>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</si>
  <si>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</si>
  <si>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</si>
  <si>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</si>
  <si>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</si>
  <si>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</si>
  <si>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</si>
  <si>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</si>
  <si>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</si>
  <si>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</si>
  <si>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</si>
  <si>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</si>
  <si>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</si>
  <si>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</si>
  <si>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</si>
  <si>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</si>
  <si>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</si>
  <si>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</si>
  <si>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</si>
  <si>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</si>
  <si>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</si>
  <si>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</si>
  <si>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</si>
  <si>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</si>
  <si>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</si>
  <si>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</si>
  <si>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</si>
  <si>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</si>
  <si>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</si>
  <si>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</si>
  <si>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</si>
  <si>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</si>
  <si>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</si>
  <si>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</si>
  <si>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</si>
  <si>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</si>
  <si>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</si>
  <si>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</si>
  <si>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</si>
  <si>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</si>
  <si>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</si>
  <si>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</si>
  <si>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</si>
  <si>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</si>
  <si>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</si>
  <si>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</si>
  <si>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</si>
  <si>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</si>
  <si>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</si>
  <si>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</si>
  <si>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</si>
  <si>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</si>
  <si>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</si>
  <si>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</si>
  <si>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</si>
  <si>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</si>
  <si>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</si>
  <si>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</si>
  <si>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</si>
  <si>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</si>
  <si>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</si>
  <si>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</si>
  <si>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</si>
  <si>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</si>
  <si>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</si>
  <si>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</si>
  <si>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</si>
  <si>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</si>
  <si>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</si>
  <si>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</si>
  <si>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</si>
  <si>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</si>
  <si>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</si>
  <si>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</si>
  <si>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</si>
  <si>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</si>
  <si>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</si>
  <si>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</si>
  <si>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</si>
  <si>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</si>
  <si>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</si>
  <si>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</si>
  <si>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</si>
  <si>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</si>
  <si>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</si>
  <si>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</si>
  <si>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</si>
  <si>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</si>
  <si>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</si>
  <si>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</si>
  <si>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</si>
  <si>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</si>
  <si>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</si>
  <si>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</si>
  <si>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</si>
  <si>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</si>
  <si>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</si>
  <si>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</si>
  <si>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</si>
  <si>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</si>
  <si>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</si>
  <si>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</si>
  <si>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</si>
  <si>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</si>
  <si>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</si>
  <si>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</si>
  <si>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</si>
  <si>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</si>
  <si>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</si>
  <si>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</si>
  <si>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</si>
  <si>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</si>
  <si>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</si>
  <si>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</si>
  <si>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</si>
  <si>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</si>
  <si>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</si>
  <si>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</si>
  <si>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</si>
  <si>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</si>
  <si>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</si>
  <si>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</si>
  <si>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</si>
  <si>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</si>
  <si>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</si>
  <si>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</si>
  <si>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</si>
  <si>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</si>
  <si>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</si>
  <si>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</si>
  <si>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</si>
  <si>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</si>
  <si>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</si>
  <si>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</si>
  <si>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</si>
  <si>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</si>
  <si>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</si>
  <si>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</si>
  <si>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</si>
  <si>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</si>
  <si>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</si>
  <si>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</si>
  <si>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</si>
  <si>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</si>
  <si>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</si>
  <si>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</si>
  <si>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</si>
  <si>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</si>
  <si>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</si>
  <si>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</si>
  <si>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</si>
  <si>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</si>
  <si>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</si>
  <si>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</si>
  <si>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</si>
  <si>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</si>
  <si>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</si>
  <si>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</si>
  <si>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</si>
  <si>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</si>
  <si>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</si>
  <si>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</si>
  <si>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</si>
  <si>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</si>
  <si>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</si>
  <si>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</si>
  <si>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</si>
  <si>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</si>
  <si>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</si>
  <si>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</si>
  <si>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</si>
  <si>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</si>
  <si>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</si>
  <si>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</si>
  <si>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</si>
  <si>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</si>
  <si>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</si>
  <si>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</si>
  <si>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</si>
  <si>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</si>
  <si>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</si>
  <si>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</si>
  <si>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</si>
  <si>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</si>
  <si>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</si>
  <si>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</si>
  <si>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</si>
  <si>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</si>
  <si>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</si>
  <si>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</si>
  <si>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</si>
  <si>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</si>
  <si>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</si>
  <si>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</si>
  <si>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</si>
  <si>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</si>
  <si>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</si>
  <si>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</si>
  <si>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</si>
  <si>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</si>
  <si>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</si>
  <si>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</si>
  <si>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</si>
  <si>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</si>
  <si>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</si>
  <si>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</si>
  <si>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</si>
  <si>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</si>
  <si>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</si>
  <si>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</si>
  <si>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</si>
  <si>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</si>
  <si>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</si>
  <si>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</si>
  <si>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</si>
  <si>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</si>
  <si>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</si>
  <si>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</si>
  <si>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</si>
  <si>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</si>
  <si>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</si>
  <si>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</si>
  <si>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</si>
  <si>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</si>
  <si>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</si>
  <si>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</si>
  <si>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</si>
  <si>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</si>
  <si>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</si>
  <si>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</si>
  <si>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</si>
  <si>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</si>
  <si>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</si>
  <si>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</si>
  <si>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</si>
  <si>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</si>
  <si>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</si>
  <si>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</si>
  <si>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</si>
  <si>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</si>
  <si>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</si>
  <si>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</si>
  <si>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</si>
  <si>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</si>
  <si>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</si>
  <si>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</si>
  <si>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</si>
  <si>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</si>
  <si>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</si>
  <si>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</si>
  <si>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</si>
  <si>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</si>
  <si>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</si>
  <si>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</si>
  <si>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</si>
  <si>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</si>
  <si>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</si>
  <si>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</si>
  <si>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</si>
  <si>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</si>
  <si>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</si>
  <si>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</si>
  <si>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</si>
  <si>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</si>
  <si>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</si>
  <si>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</si>
  <si>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</si>
  <si>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</si>
  <si>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</si>
  <si>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</si>
  <si>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</si>
  <si>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</si>
  <si>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</si>
  <si>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</si>
  <si>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</si>
  <si>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</si>
  <si>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</si>
  <si>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</si>
  <si>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</si>
  <si>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</si>
  <si>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</si>
  <si>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</si>
  <si>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</si>
  <si>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</si>
  <si>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</si>
  <si>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</si>
  <si>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</si>
  <si>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</si>
  <si>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</si>
  <si>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</si>
  <si>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</si>
  <si>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</si>
  <si>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</si>
  <si>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</si>
  <si>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</si>
  <si>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</si>
  <si>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</si>
  <si>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</si>
  <si>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</si>
  <si>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</si>
  <si>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</si>
  <si>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</si>
  <si>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</si>
  <si>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</si>
  <si>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</si>
  <si>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</si>
  <si>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</si>
  <si>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</si>
  <si>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</si>
  <si>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</si>
  <si>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</si>
  <si>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</si>
  <si>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</si>
  <si>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</si>
  <si>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</si>
  <si>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</si>
  <si>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</si>
  <si>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</si>
  <si>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</si>
  <si>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</si>
  <si>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</si>
  <si>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</si>
  <si>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</si>
  <si>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</si>
  <si>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</si>
  <si>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</si>
  <si>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</si>
  <si>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</si>
  <si>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</si>
  <si>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</si>
  <si>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</si>
  <si>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</si>
  <si>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</si>
  <si>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</si>
  <si>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</si>
  <si>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</si>
  <si>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</si>
  <si>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</si>
  <si>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</si>
  <si>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</si>
  <si>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</si>
  <si>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</si>
  <si>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</si>
  <si>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</si>
  <si>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</si>
  <si>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</si>
  <si>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</si>
  <si>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</si>
  <si>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</si>
  <si>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</si>
  <si>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</si>
  <si>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</si>
  <si>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</si>
  <si>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</si>
  <si>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</si>
  <si>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</si>
  <si>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</si>
  <si>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</si>
  <si>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</si>
  <si>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</si>
  <si>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</si>
  <si>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</si>
  <si>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</si>
  <si>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</si>
  <si>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</si>
  <si>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</si>
  <si>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</si>
  <si>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</si>
  <si>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</si>
  <si>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</si>
  <si>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</si>
  <si>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</si>
  <si>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</si>
  <si>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</si>
  <si>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</si>
  <si>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</si>
  <si>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</si>
  <si>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</si>
  <si>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</si>
  <si>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</si>
  <si>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</si>
  <si>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</si>
  <si>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</si>
  <si>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</si>
  <si>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</si>
  <si>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</si>
  <si>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</si>
  <si>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</si>
  <si>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</si>
  <si>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</si>
  <si>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</si>
  <si>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</si>
  <si>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</si>
  <si>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</si>
  <si>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</si>
  <si>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</si>
  <si>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</si>
  <si>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</si>
  <si>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</si>
  <si>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</si>
  <si>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</si>
  <si>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</si>
  <si>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</si>
  <si>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</si>
  <si>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</si>
  <si>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</si>
  <si>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</si>
  <si>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</si>
  <si>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</si>
  <si>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</si>
  <si>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</si>
  <si>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</si>
  <si>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</si>
  <si>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</si>
  <si>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</si>
  <si>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</si>
  <si>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</si>
  <si>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</si>
  <si>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</si>
  <si>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</si>
  <si>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</si>
  <si>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</si>
  <si>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</si>
  <si>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</si>
  <si>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</si>
  <si>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</si>
  <si>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</si>
  <si>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</si>
  <si>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</si>
  <si>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</si>
  <si>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</si>
  <si>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</si>
  <si>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</si>
  <si>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</si>
  <si>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</si>
  <si>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</si>
  <si>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</si>
  <si>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</si>
  <si>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</si>
  <si>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</si>
  <si>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</si>
  <si>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</si>
  <si>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</si>
  <si>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</si>
  <si>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</si>
  <si>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</si>
  <si>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</si>
  <si>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</si>
  <si>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</si>
  <si>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</si>
  <si>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</si>
  <si>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</si>
  <si>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</si>
  <si>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</si>
  <si>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</si>
  <si>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</si>
  <si>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</si>
  <si>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</si>
  <si>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</si>
  <si>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</si>
  <si>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</si>
  <si>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</si>
  <si>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</si>
  <si>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</si>
  <si>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</si>
  <si>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</si>
  <si>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</si>
  <si>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</si>
  <si>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</si>
  <si>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</si>
  <si>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</si>
  <si>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</si>
  <si>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</si>
  <si>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</si>
  <si>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</si>
  <si>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</si>
  <si>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</si>
  <si>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</si>
  <si>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</si>
  <si>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</si>
  <si>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</si>
  <si>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</si>
  <si>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</si>
  <si>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</si>
  <si>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</si>
  <si>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</si>
  <si>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</si>
  <si>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</si>
  <si>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</si>
  <si>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</si>
  <si>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</si>
  <si>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</si>
  <si>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</si>
  <si>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</si>
  <si>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</si>
  <si>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</si>
  <si>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</si>
  <si>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</si>
  <si>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</si>
  <si>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</si>
  <si>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</si>
  <si>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</si>
  <si>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</si>
  <si>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</si>
  <si>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</si>
  <si>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</si>
  <si>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</si>
  <si>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</si>
  <si>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</si>
  <si>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</si>
  <si>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</si>
  <si>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</si>
  <si>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</si>
  <si>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</si>
  <si>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</si>
  <si>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</si>
  <si>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</si>
  <si>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</si>
  <si>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</si>
  <si>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</si>
  <si>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</si>
  <si>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</si>
  <si>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</si>
  <si>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</si>
  <si>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</si>
  <si>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</si>
  <si>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</si>
  <si>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</si>
  <si>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</si>
  <si>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</si>
  <si>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</si>
  <si>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</si>
  <si>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</si>
  <si>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</si>
  <si>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</si>
  <si>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</si>
  <si>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</si>
  <si>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</si>
  <si>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</si>
  <si>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</si>
  <si>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</si>
  <si>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</si>
  <si>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</si>
  <si>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</si>
  <si>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</si>
  <si>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</si>
  <si>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</si>
  <si>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</si>
  <si>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</si>
  <si>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</si>
  <si>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</si>
  <si>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</si>
  <si>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</si>
  <si>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</si>
  <si>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</si>
  <si>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</si>
  <si>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</si>
  <si>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</si>
  <si>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</si>
  <si>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</si>
  <si>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</si>
  <si>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</si>
  <si>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</si>
  <si>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</si>
  <si>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</si>
  <si>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</si>
  <si>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</si>
  <si>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</si>
  <si>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</si>
  <si>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</si>
  <si>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</si>
  <si>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</si>
  <si>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</si>
  <si>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</si>
  <si>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</si>
  <si>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</si>
  <si>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</si>
  <si>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</si>
  <si>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</si>
  <si>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</si>
  <si>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</si>
  <si>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</si>
  <si>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</si>
  <si>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</si>
  <si>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</si>
  <si>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</si>
  <si>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</si>
  <si>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</si>
  <si>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</si>
  <si>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</si>
  <si>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</si>
  <si>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</si>
  <si>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</si>
  <si>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</si>
  <si>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</si>
  <si>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</si>
  <si>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</si>
  <si>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</si>
  <si>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</si>
  <si>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</si>
  <si>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</si>
  <si>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</si>
  <si>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</si>
  <si>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</si>
  <si>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</si>
  <si>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</si>
  <si>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</si>
  <si>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</si>
  <si>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</si>
  <si>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</si>
  <si>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</si>
  <si>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</si>
  <si>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</si>
  <si>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</si>
  <si>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</si>
  <si>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</si>
  <si>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</si>
  <si>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</si>
  <si>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</si>
  <si>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</si>
  <si>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</si>
  <si>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</si>
  <si>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</si>
  <si>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</si>
  <si>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</si>
  <si>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</si>
  <si>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</si>
  <si>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</si>
  <si>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</si>
  <si>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</si>
  <si>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</si>
  <si>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</si>
  <si>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</si>
  <si>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</si>
  <si>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</si>
  <si>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</si>
  <si>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</si>
  <si>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</si>
  <si>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</si>
  <si>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</si>
  <si>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</si>
  <si>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</si>
  <si>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</si>
  <si>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</si>
  <si>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</si>
  <si>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</si>
  <si>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</si>
  <si>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</si>
  <si>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</si>
  <si>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</si>
  <si>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</si>
  <si>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</si>
  <si>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</si>
  <si>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</si>
  <si>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</si>
  <si>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</si>
  <si>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</si>
  <si>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</si>
  <si>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</si>
  <si>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</si>
  <si>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</si>
  <si>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</si>
  <si>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</si>
  <si>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</si>
  <si>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</si>
  <si>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</si>
  <si>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</si>
  <si>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</si>
  <si>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</si>
  <si>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</si>
  <si>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</si>
  <si>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</si>
  <si>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</si>
  <si>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</si>
  <si>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</si>
  <si>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</si>
  <si>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</si>
  <si>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</si>
  <si>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</si>
  <si>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</si>
  <si>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</si>
  <si>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</si>
  <si>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</si>
  <si>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</si>
  <si>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</si>
  <si>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</si>
  <si>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</si>
  <si>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</si>
  <si>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</si>
  <si>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</si>
  <si>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</si>
  <si>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</si>
  <si>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</si>
  <si>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</si>
  <si>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</si>
  <si>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</si>
  <si>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</si>
  <si>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</si>
  <si>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</si>
  <si>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</si>
  <si>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</si>
  <si>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</si>
  <si>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</si>
  <si>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</si>
  <si>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</si>
  <si>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</si>
  <si>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</si>
  <si>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</si>
  <si>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</si>
  <si>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</si>
  <si>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</si>
  <si>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</si>
  <si>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</si>
  <si>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</si>
  <si>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</si>
  <si>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</si>
  <si>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</si>
  <si>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</si>
  <si>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</si>
  <si>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</si>
  <si>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</si>
  <si>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</si>
  <si>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</si>
  <si>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</si>
  <si>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</si>
  <si>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</si>
  <si>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</si>
  <si>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</si>
  <si>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</si>
  <si>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</si>
  <si>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</si>
  <si>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</si>
  <si>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</si>
  <si>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</si>
  <si>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</si>
  <si>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</si>
  <si>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</si>
  <si>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</si>
  <si>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</si>
  <si>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</si>
  <si>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</si>
  <si>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</si>
  <si>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</si>
  <si>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</si>
  <si>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</si>
  <si>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</si>
  <si>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</si>
  <si>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</si>
  <si>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</si>
  <si>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</si>
  <si>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</si>
  <si>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</si>
  <si>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</si>
  <si>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</si>
  <si>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</si>
  <si>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</si>
  <si>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</si>
  <si>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</si>
  <si>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</si>
  <si>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</si>
  <si>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</si>
  <si>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</si>
  <si>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</si>
  <si>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</si>
  <si>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</si>
  <si>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</si>
  <si>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</si>
  <si>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</si>
  <si>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</si>
  <si>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</si>
  <si>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</si>
  <si>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</si>
  <si>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</si>
  <si>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</si>
  <si>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</si>
  <si>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</si>
  <si>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</si>
  <si>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</si>
  <si>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</si>
  <si>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</si>
  <si>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</si>
  <si>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</si>
  <si>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</si>
  <si>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</si>
  <si>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</si>
  <si>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</si>
  <si>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</si>
  <si>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</si>
  <si>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</si>
  <si>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</si>
  <si>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</si>
  <si>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</si>
  <si>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</si>
  <si>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</si>
  <si>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</si>
  <si>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</si>
  <si>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</si>
  <si>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</si>
  <si>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</si>
  <si>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</si>
  <si>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</si>
  <si>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</si>
  <si>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</si>
  <si>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</si>
  <si>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</si>
  <si>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</si>
  <si>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</si>
  <si>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</si>
  <si>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</si>
  <si>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</si>
  <si>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</si>
  <si>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</si>
  <si>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</si>
  <si>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</si>
  <si>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</si>
  <si>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</si>
  <si>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</si>
  <si>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</si>
  <si>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</si>
  <si>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</si>
  <si>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</si>
  <si>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</si>
  <si>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</si>
  <si>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</si>
  <si>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</si>
  <si>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</si>
  <si>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</si>
  <si>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</si>
  <si>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</si>
  <si>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</si>
  <si>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</si>
  <si>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</si>
  <si>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</si>
  <si>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</si>
  <si>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</si>
  <si>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</si>
  <si>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</si>
  <si>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</si>
  <si>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</si>
  <si>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</si>
  <si>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</si>
  <si>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</si>
  <si>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</si>
  <si>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</si>
  <si>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</si>
  <si>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</si>
  <si>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</si>
  <si>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</si>
  <si>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</si>
  <si>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</si>
  <si>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</si>
  <si>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</si>
  <si>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</si>
  <si>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</si>
  <si>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</si>
  <si>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</si>
  <si>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</si>
  <si>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</si>
  <si>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</si>
  <si>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</si>
  <si>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</si>
  <si>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</si>
  <si>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</si>
  <si>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</si>
  <si>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</si>
  <si>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</si>
  <si>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</si>
  <si>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</si>
  <si>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</si>
  <si>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</si>
  <si>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</si>
  <si>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</si>
  <si>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</si>
  <si>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</si>
  <si>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</si>
  <si>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</si>
  <si>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</si>
  <si>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</si>
  <si>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</si>
  <si>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</si>
  <si>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</si>
  <si>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</si>
  <si>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</si>
  <si>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</si>
  <si>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</si>
  <si>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</si>
  <si>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</si>
  <si>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</si>
  <si>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</si>
  <si>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</si>
  <si>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</si>
  <si>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</si>
  <si>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</si>
  <si>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</si>
  <si>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</si>
  <si>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</si>
  <si>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</si>
  <si>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</si>
  <si>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</si>
  <si>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</si>
  <si>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</si>
  <si>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</si>
  <si>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</si>
  <si>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</si>
  <si>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</si>
  <si>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</si>
  <si>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</si>
  <si>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</si>
  <si>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</si>
  <si>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</si>
  <si>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</si>
  <si>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</si>
  <si>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</si>
  <si>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</si>
  <si>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</si>
  <si>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</si>
  <si>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</si>
  <si>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</si>
  <si>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</si>
  <si>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</si>
  <si>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</si>
  <si>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</si>
  <si>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</si>
  <si>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</si>
  <si>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</si>
  <si>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</si>
  <si>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</si>
  <si>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</si>
  <si>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</si>
  <si>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</si>
  <si>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</si>
  <si>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</si>
  <si>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</si>
  <si>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</si>
  <si>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</si>
  <si>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</si>
  <si>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</si>
  <si>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</si>
  <si>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</si>
  <si>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</si>
  <si>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</si>
  <si>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</si>
  <si>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</si>
  <si>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</si>
  <si>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</si>
  <si>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</si>
  <si>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</si>
  <si>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</si>
  <si>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</si>
  <si>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</si>
  <si>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</si>
  <si>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</si>
  <si>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</si>
  <si>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</si>
  <si>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</si>
  <si>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</si>
  <si>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</si>
  <si>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</si>
  <si>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</si>
  <si>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</si>
  <si>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</si>
  <si>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</si>
  <si>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</si>
  <si>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</si>
  <si>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</si>
  <si>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</si>
  <si>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</si>
  <si>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</si>
  <si>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</si>
  <si>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</si>
  <si>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</si>
  <si>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</si>
  <si>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</si>
  <si>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</si>
  <si>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</si>
  <si>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</si>
  <si>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</si>
  <si>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</si>
  <si>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</si>
  <si>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</si>
  <si>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</si>
  <si>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</si>
  <si>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</si>
  <si>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</si>
  <si>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</si>
  <si>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</si>
  <si>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</si>
  <si>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</si>
  <si>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</si>
  <si>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</si>
  <si>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</si>
  <si>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</si>
  <si>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</si>
  <si>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</si>
  <si>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</si>
  <si>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</si>
  <si>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</si>
  <si>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</si>
  <si>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</si>
  <si>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</si>
  <si>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</si>
  <si>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</si>
  <si>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</si>
  <si>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</si>
  <si>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</si>
  <si>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</si>
  <si>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</si>
  <si>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</si>
  <si>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</si>
  <si>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</si>
  <si>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</si>
  <si>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</si>
  <si>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</si>
  <si>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</si>
  <si>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</si>
  <si>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</si>
  <si>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</si>
  <si>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</si>
  <si>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</si>
  <si>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</si>
  <si>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</si>
  <si>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</si>
  <si>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</si>
  <si>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</si>
  <si>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</si>
  <si>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</si>
  <si>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</si>
  <si>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</si>
  <si>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</si>
  <si>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</si>
  <si>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</si>
  <si>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</si>
  <si>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</si>
  <si>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</si>
  <si>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</si>
  <si>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</si>
  <si>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</si>
  <si>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</si>
  <si>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</si>
  <si>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</si>
  <si>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</si>
  <si>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</si>
  <si>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</si>
  <si>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</si>
  <si>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</si>
  <si>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</si>
  <si>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</si>
  <si>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</si>
  <si>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</si>
  <si>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</si>
  <si>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</si>
  <si>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</si>
  <si>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</si>
  <si>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</si>
  <si>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</si>
  <si>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</si>
  <si>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</si>
  <si>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</si>
  <si>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</si>
  <si>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</si>
  <si>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</si>
  <si>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</si>
  <si>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</si>
  <si>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</si>
  <si>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</si>
  <si>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</si>
  <si>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</si>
  <si>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</si>
  <si>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</si>
  <si>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</si>
  <si>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</si>
  <si>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</si>
  <si>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</si>
  <si>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</si>
  <si>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</si>
  <si>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</si>
  <si>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</si>
  <si>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</si>
  <si>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</si>
  <si>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</si>
  <si>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</si>
  <si>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</si>
  <si>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</si>
  <si>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</si>
  <si>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</si>
  <si>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</si>
  <si>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</si>
  <si>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</si>
  <si>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</si>
  <si>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</si>
  <si>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</si>
  <si>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</si>
  <si>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</si>
  <si>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</si>
  <si>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</si>
  <si>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</si>
  <si>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</si>
  <si>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</si>
  <si>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</si>
  <si>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</si>
  <si>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</si>
  <si>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</si>
  <si>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</si>
  <si>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</si>
  <si>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</si>
  <si>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</si>
  <si>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</si>
  <si>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</si>
  <si>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</si>
  <si>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</si>
  <si>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</si>
  <si>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</si>
  <si>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</si>
  <si>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</si>
  <si>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</si>
  <si>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</si>
  <si>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</si>
  <si>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</si>
  <si>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</si>
  <si>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</si>
  <si>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</si>
  <si>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</si>
  <si>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</si>
  <si>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</si>
  <si>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</si>
  <si>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</si>
  <si>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</si>
  <si>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</si>
  <si>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</si>
  <si>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</si>
  <si>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</si>
  <si>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</si>
  <si>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</si>
  <si>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</si>
  <si>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</si>
  <si>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</si>
  <si>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</si>
  <si>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</si>
  <si>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</si>
  <si>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</si>
  <si>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</si>
  <si>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</si>
  <si>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</si>
  <si>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</si>
  <si>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</si>
  <si>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</si>
  <si>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</si>
  <si>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</si>
  <si>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</si>
  <si>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</si>
  <si>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</si>
  <si>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</si>
  <si>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</si>
  <si>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</si>
  <si>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</si>
  <si>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</si>
  <si>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</si>
  <si>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</si>
  <si>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</si>
  <si>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</si>
  <si>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</si>
  <si>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</si>
  <si>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</si>
  <si>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</si>
  <si>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</si>
  <si>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</si>
  <si>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</si>
  <si>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</si>
  <si>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</si>
  <si>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</si>
  <si>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</si>
  <si>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</si>
  <si>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</si>
  <si>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</si>
  <si>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</si>
  <si>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</si>
  <si>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</si>
  <si>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</si>
  <si>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</si>
  <si>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</si>
  <si>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</si>
  <si>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</si>
  <si>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</si>
  <si>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</si>
  <si>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</si>
  <si>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</si>
  <si>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</si>
  <si>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</si>
  <si>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</si>
  <si>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</si>
  <si>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</si>
  <si>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</si>
  <si>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</si>
  <si>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</si>
  <si>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</si>
  <si>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</si>
  <si>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</si>
  <si>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</si>
  <si>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</si>
  <si>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</si>
  <si>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</si>
  <si>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</si>
  <si>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</si>
  <si>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</si>
  <si>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</si>
  <si>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</si>
  <si>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</si>
  <si>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</si>
  <si>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</si>
  <si>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</si>
  <si>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</si>
  <si>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</si>
  <si>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</si>
  <si>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</si>
  <si>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</si>
  <si>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</si>
  <si>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</si>
  <si>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</si>
  <si>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</si>
  <si>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</si>
  <si>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</si>
  <si>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</si>
  <si>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</si>
  <si>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</si>
  <si>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</si>
  <si>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</si>
  <si>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</si>
  <si>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</si>
  <si>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</si>
  <si>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</si>
  <si>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</si>
  <si>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</si>
  <si>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</si>
  <si>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</si>
  <si>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</si>
  <si>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</si>
  <si>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</si>
  <si>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</si>
  <si>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</si>
  <si>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</si>
  <si>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</si>
  <si>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</si>
  <si>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</si>
  <si>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</si>
  <si>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</si>
  <si>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</si>
  <si>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</si>
  <si>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</si>
  <si>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</si>
  <si>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</si>
  <si>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</si>
  <si>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</si>
  <si>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</si>
  <si>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</si>
  <si>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</si>
  <si>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</si>
  <si>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</si>
  <si>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</si>
  <si>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</si>
  <si>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</si>
  <si>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</si>
  <si>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</si>
  <si>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</si>
  <si>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</si>
  <si>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</si>
  <si>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</si>
  <si>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</si>
  <si>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</si>
  <si>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</si>
  <si>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</si>
  <si>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</si>
  <si>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</si>
  <si>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</si>
  <si>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</si>
  <si>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</si>
  <si>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</si>
  <si>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</si>
  <si>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</si>
  <si>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</si>
  <si>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</si>
  <si>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</si>
  <si>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</si>
  <si>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</si>
  <si>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</si>
  <si>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</si>
  <si>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</si>
  <si>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</si>
  <si>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</si>
  <si>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</si>
  <si>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</si>
  <si>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</si>
  <si>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</si>
  <si>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</si>
  <si>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</si>
  <si>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</si>
  <si>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</si>
  <si>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</si>
  <si>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</si>
  <si>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</si>
  <si>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</si>
  <si>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</si>
  <si>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</si>
  <si>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</si>
  <si>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</si>
  <si>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</si>
  <si>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</si>
  <si>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</si>
  <si>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</si>
  <si>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</si>
  <si>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</si>
  <si>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</si>
  <si>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</si>
  <si>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</si>
  <si>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</si>
  <si>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</si>
  <si>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</si>
  <si>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</si>
  <si>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</si>
  <si>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</si>
  <si>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</si>
  <si>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</si>
  <si>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</si>
  <si>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</si>
  <si>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</si>
  <si>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</si>
  <si>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</si>
  <si>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</si>
  <si>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</si>
  <si>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</si>
  <si>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</si>
  <si>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</si>
  <si>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</si>
  <si>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</si>
  <si>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</si>
  <si>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</si>
  <si>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</si>
  <si>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</si>
  <si>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</si>
  <si>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</si>
  <si>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</si>
  <si>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</si>
  <si>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</si>
  <si>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</si>
  <si>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</si>
  <si>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</si>
  <si>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</si>
  <si>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</si>
  <si>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</si>
  <si>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</si>
  <si>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</si>
  <si>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</si>
  <si>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</si>
  <si>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</si>
  <si>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</si>
  <si>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</si>
  <si>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</si>
  <si>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</si>
  <si>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</si>
  <si>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</si>
  <si>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</si>
  <si>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</si>
  <si>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</si>
  <si>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</si>
  <si>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</si>
  <si>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</si>
  <si>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</si>
  <si>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</si>
  <si>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</si>
  <si>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</si>
  <si>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</si>
  <si>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</si>
  <si>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</si>
  <si>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</si>
  <si>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</si>
  <si>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</si>
  <si>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</si>
  <si>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</si>
  <si>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</si>
  <si>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</si>
  <si>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</si>
  <si>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</si>
  <si>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</si>
  <si>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</si>
  <si>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</si>
  <si>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</si>
  <si>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</si>
  <si>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</si>
  <si>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</si>
  <si>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</si>
  <si>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</si>
  <si>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</si>
  <si>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</si>
  <si>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</si>
  <si>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</si>
  <si>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</si>
  <si>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</si>
  <si>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</si>
  <si>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</si>
  <si>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</si>
  <si>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</si>
  <si>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</si>
  <si>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</si>
  <si>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</si>
  <si>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</si>
  <si>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</si>
  <si>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</si>
  <si>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</si>
  <si>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</si>
  <si>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</si>
  <si>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</si>
  <si>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</si>
  <si>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</si>
  <si>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</si>
  <si>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</si>
  <si>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</si>
  <si>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</si>
  <si>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</si>
  <si>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</si>
  <si>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</si>
  <si>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</si>
  <si>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</si>
  <si>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</si>
  <si>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</si>
  <si>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</si>
  <si>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</si>
  <si>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</si>
  <si>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</si>
  <si>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</si>
  <si>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</si>
  <si>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</si>
  <si>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</si>
  <si>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</si>
  <si>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</si>
  <si>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</si>
  <si>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</si>
  <si>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</si>
  <si>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</si>
  <si>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</si>
  <si>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</si>
  <si>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</si>
  <si>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</si>
  <si>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</si>
  <si>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</si>
  <si>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</si>
  <si>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</si>
  <si>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</si>
  <si>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</si>
  <si>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</si>
  <si>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</si>
  <si>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</si>
  <si>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</si>
  <si>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</si>
  <si>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</si>
  <si>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</si>
  <si>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</si>
  <si>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</si>
  <si>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</si>
  <si>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</si>
  <si>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</si>
  <si>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</si>
  <si>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</si>
  <si>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</si>
  <si>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</si>
  <si>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</si>
  <si>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</si>
  <si>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</si>
  <si>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</si>
  <si>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</si>
  <si>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</si>
  <si>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</si>
  <si>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</si>
  <si>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</si>
  <si>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</si>
  <si>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</si>
  <si>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</si>
  <si>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</si>
  <si>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</si>
  <si>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</si>
  <si>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</si>
  <si>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</si>
  <si>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</si>
  <si>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</si>
  <si>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</si>
  <si>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</si>
  <si>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</si>
  <si>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</si>
  <si>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</si>
  <si>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</si>
  <si>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</si>
  <si>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</si>
  <si>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</si>
  <si>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</si>
  <si>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</si>
  <si>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</si>
  <si>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</si>
  <si>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</si>
  <si>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</si>
  <si>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</si>
  <si>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</si>
  <si>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</si>
  <si>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</si>
  <si>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</si>
  <si>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</si>
  <si>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</si>
  <si>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</si>
  <si>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</si>
  <si>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</si>
  <si>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</si>
  <si>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</si>
  <si>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</si>
  <si>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</si>
  <si>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</si>
  <si>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</si>
  <si>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</si>
  <si>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</si>
  <si>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</si>
  <si>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</si>
  <si>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</si>
  <si>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</si>
  <si>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</si>
  <si>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</si>
  <si>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</si>
  <si>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</si>
  <si>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</si>
  <si>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</si>
  <si>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</si>
  <si>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</si>
  <si>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</si>
  <si>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</si>
  <si>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</si>
  <si>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</si>
  <si>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</si>
  <si>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</si>
  <si>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</si>
  <si>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</si>
  <si>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</si>
  <si>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</si>
  <si>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</si>
  <si>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</si>
  <si>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</si>
  <si>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</si>
  <si>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</si>
  <si>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</si>
  <si>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</si>
  <si>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</si>
  <si>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</si>
  <si>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</si>
  <si>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</si>
  <si>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</si>
  <si>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</si>
  <si>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</si>
  <si>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</si>
  <si>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</si>
  <si>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</si>
  <si>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</si>
  <si>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</si>
  <si>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</si>
  <si>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</si>
  <si>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</si>
  <si>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</si>
  <si>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</si>
  <si>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</si>
  <si>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</si>
  <si>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</si>
  <si>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</si>
  <si>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</si>
  <si>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</si>
  <si>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</si>
  <si>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</si>
  <si>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</si>
  <si>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</si>
  <si>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</si>
  <si>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</si>
  <si>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</si>
  <si>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</si>
  <si>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</si>
  <si>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</si>
  <si>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</si>
  <si>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</si>
  <si>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</si>
  <si>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</si>
  <si>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</si>
  <si>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</si>
  <si>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</si>
  <si>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</si>
  <si>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</si>
  <si>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</si>
  <si>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</si>
  <si>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</si>
  <si>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</si>
  <si>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</si>
  <si>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</si>
  <si>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</si>
  <si>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</si>
  <si>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</si>
  <si>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</si>
  <si>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</si>
  <si>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</si>
  <si>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</si>
  <si>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</si>
  <si>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</si>
  <si>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</si>
  <si>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</si>
  <si>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</si>
  <si>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</si>
  <si>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</si>
  <si>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</si>
  <si>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</si>
  <si>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</si>
  <si>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</si>
  <si>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</si>
  <si>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</si>
  <si>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</si>
  <si>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</si>
  <si>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</si>
  <si>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</si>
  <si>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</si>
  <si>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</si>
  <si>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</si>
  <si>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</si>
  <si>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</si>
  <si>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</si>
  <si>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</si>
  <si>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</si>
  <si>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</si>
  <si>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</si>
  <si>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</si>
  <si>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</si>
  <si>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</si>
  <si>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</si>
  <si>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</si>
  <si>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</si>
  <si>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</si>
  <si>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</si>
  <si>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</si>
  <si>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</si>
  <si>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</si>
  <si>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</si>
  <si>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</si>
  <si>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</si>
  <si>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</si>
  <si>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</si>
  <si>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</si>
  <si>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</si>
  <si>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</si>
  <si>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</si>
  <si>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</si>
  <si>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</si>
  <si>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</si>
  <si>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</si>
  <si>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</si>
  <si>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</si>
  <si>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</si>
  <si>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</si>
  <si>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</si>
  <si>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</si>
  <si>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</si>
  <si>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</si>
  <si>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</si>
  <si>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</si>
  <si>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</si>
  <si>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</si>
  <si>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</si>
  <si>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</si>
  <si>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</si>
  <si>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</si>
  <si>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</si>
  <si>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</si>
  <si>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</si>
  <si>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</si>
  <si>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</si>
  <si>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</si>
  <si>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</si>
  <si>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</si>
  <si>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</si>
  <si>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</si>
  <si>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</si>
  <si>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</si>
  <si>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</si>
  <si>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</si>
  <si>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</si>
  <si>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</si>
  <si>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</si>
  <si>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</si>
  <si>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</si>
  <si>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</si>
  <si>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</si>
  <si>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</si>
  <si>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</si>
  <si>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</si>
  <si>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</si>
  <si>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</si>
  <si>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</si>
  <si>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</si>
  <si>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</si>
  <si>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</si>
  <si>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</si>
  <si>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</si>
  <si>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</si>
  <si>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</si>
  <si>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</si>
  <si>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</si>
  <si>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</si>
  <si>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</si>
  <si>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</si>
  <si>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</si>
  <si>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</si>
  <si>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</si>
  <si>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</si>
  <si>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</si>
  <si>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</si>
  <si>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</si>
  <si>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</si>
  <si>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</si>
  <si>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</si>
  <si>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</si>
  <si>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</si>
  <si>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</si>
  <si>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</si>
  <si>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</si>
  <si>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</si>
  <si>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</si>
  <si>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</si>
  <si>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</si>
  <si>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</si>
  <si>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</si>
  <si>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</si>
  <si>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</si>
  <si>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</si>
  <si>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</si>
  <si>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</si>
  <si>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</si>
  <si>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</si>
  <si>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</si>
  <si>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</si>
  <si>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</si>
  <si>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</si>
  <si>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</si>
  <si>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</si>
  <si>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</si>
  <si>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</si>
  <si>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</si>
  <si>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</si>
  <si>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</si>
  <si>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</si>
  <si>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</si>
  <si>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</si>
  <si>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</si>
  <si>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</si>
  <si>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</si>
  <si>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</si>
  <si>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</si>
  <si>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</si>
  <si>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</si>
  <si>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</si>
  <si>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</si>
  <si>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</si>
  <si>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</si>
  <si>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</si>
  <si>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</si>
  <si>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</si>
  <si>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</si>
  <si>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</si>
  <si>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</si>
  <si>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</si>
  <si>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</si>
  <si>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</si>
  <si>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</si>
  <si>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</si>
  <si>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</si>
  <si>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</si>
  <si>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</si>
  <si>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</si>
  <si>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</si>
  <si>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</si>
  <si>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</si>
  <si>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</si>
  <si>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</si>
  <si>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</si>
  <si>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</si>
  <si>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</si>
  <si>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</si>
  <si>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</si>
  <si>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</si>
  <si>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</si>
  <si>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</si>
  <si>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</si>
  <si>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</si>
  <si>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</si>
  <si>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</si>
  <si>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</si>
  <si>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</si>
  <si>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</si>
  <si>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</si>
  <si>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</si>
  <si>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</si>
  <si>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</si>
  <si>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</si>
  <si>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</si>
  <si>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</si>
  <si>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</si>
  <si>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</si>
  <si>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</si>
  <si>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</si>
  <si>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</si>
  <si>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</si>
  <si>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</si>
  <si>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</si>
  <si>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</si>
  <si>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</si>
  <si>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</si>
  <si>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</si>
  <si>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</si>
  <si>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</si>
  <si>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</si>
  <si>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</si>
  <si>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</si>
  <si>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</si>
  <si>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</si>
  <si>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</si>
  <si>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</si>
  <si>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</si>
  <si>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</si>
  <si>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</si>
  <si>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</si>
  <si>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</si>
  <si>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</si>
  <si>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</si>
  <si>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</si>
  <si>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</si>
  <si>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</si>
  <si>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</si>
  <si>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</si>
  <si>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</si>
  <si>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</si>
  <si>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</si>
  <si>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</si>
  <si>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</si>
  <si>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</si>
  <si>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</si>
  <si>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</si>
  <si>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</si>
  <si>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</si>
  <si>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</si>
  <si>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</si>
  <si>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</si>
  <si>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</si>
  <si>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</si>
  <si>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</si>
  <si>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</si>
  <si>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</si>
  <si>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</si>
  <si>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</si>
  <si>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</si>
  <si>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</si>
  <si>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</si>
  <si>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</si>
  <si>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</si>
  <si>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</si>
  <si>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</si>
  <si>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</si>
  <si>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</si>
  <si>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</si>
  <si>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</si>
  <si>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</si>
  <si>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</si>
  <si>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</si>
  <si>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</si>
  <si>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</si>
  <si>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</si>
  <si>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</si>
  <si>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</si>
  <si>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</si>
  <si>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</si>
  <si>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</si>
  <si>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</si>
  <si>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</si>
  <si>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</si>
  <si>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</si>
  <si>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</si>
  <si>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</si>
  <si>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</si>
  <si>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</si>
  <si>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</si>
  <si>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</si>
  <si>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</si>
  <si>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</si>
  <si>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</si>
  <si>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</si>
  <si>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</si>
  <si>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</si>
  <si>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</si>
  <si>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</si>
  <si>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</si>
  <si>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</si>
  <si>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</si>
  <si>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</si>
  <si>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</si>
  <si>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</si>
  <si>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</si>
  <si>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</si>
  <si>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</si>
  <si>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</si>
  <si>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</si>
  <si>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</si>
  <si>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</si>
  <si>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</si>
  <si>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</si>
  <si>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</si>
  <si>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</si>
  <si>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</si>
  <si>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</si>
  <si>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</si>
  <si>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</si>
  <si>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</si>
  <si>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</si>
  <si>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</si>
  <si>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</si>
  <si>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</si>
  <si>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</si>
  <si>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</si>
  <si>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</si>
  <si>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</si>
  <si>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</si>
  <si>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</si>
  <si>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</si>
  <si>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</si>
  <si>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</si>
  <si>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</si>
  <si>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</si>
  <si>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</si>
  <si>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</si>
  <si>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</si>
  <si>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</si>
  <si>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</si>
  <si>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</si>
  <si>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</si>
  <si>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</si>
  <si>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</si>
  <si>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</si>
  <si>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</si>
  <si>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</si>
  <si>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</si>
  <si>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</si>
  <si>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</si>
  <si>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</si>
  <si>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</si>
  <si>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</si>
  <si>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</si>
  <si>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</si>
  <si>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</si>
  <si>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</si>
  <si>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</si>
  <si>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</si>
  <si>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</si>
  <si>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</si>
  <si>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</si>
  <si>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</si>
  <si>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</si>
  <si>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</si>
  <si>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</si>
  <si>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</si>
  <si>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</si>
  <si>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</si>
  <si>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</si>
  <si>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</si>
  <si>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</si>
  <si>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</si>
  <si>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</si>
  <si>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</si>
  <si>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</si>
  <si>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</si>
  <si>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</si>
  <si>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</si>
  <si>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</si>
  <si>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</si>
  <si>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</si>
  <si>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</si>
  <si>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</si>
  <si>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</si>
  <si>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</si>
  <si>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</si>
  <si>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</si>
  <si>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</si>
  <si>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</si>
  <si>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</si>
  <si>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</si>
  <si>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</si>
  <si>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</si>
  <si>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</si>
  <si>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</si>
  <si>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</si>
  <si>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</si>
  <si>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</si>
  <si>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</si>
  <si>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</si>
  <si>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</si>
  <si>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</si>
  <si>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</si>
  <si>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</si>
  <si>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</si>
  <si>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</si>
  <si>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</si>
  <si>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</si>
  <si>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</si>
  <si>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</si>
  <si>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</si>
  <si>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</si>
  <si>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</si>
  <si>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</si>
  <si>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</si>
  <si>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</si>
  <si>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</si>
  <si>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</si>
  <si>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</si>
  <si>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</si>
  <si>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</si>
  <si>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</si>
  <si>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</si>
  <si>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</si>
  <si>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</si>
  <si>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</si>
  <si>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</si>
  <si>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</si>
  <si>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</si>
  <si>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</si>
  <si>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</si>
  <si>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</si>
  <si>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</si>
  <si>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</si>
  <si>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</si>
  <si>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</si>
  <si>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</si>
  <si>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</si>
  <si>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</si>
  <si>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</si>
  <si>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</si>
  <si>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</si>
  <si>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</si>
  <si>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</si>
  <si>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</si>
  <si>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</si>
  <si>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</si>
  <si>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</si>
  <si>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</si>
  <si>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</si>
  <si>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</si>
  <si>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</si>
  <si>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</si>
  <si>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</si>
  <si>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</si>
  <si>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</si>
  <si>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</si>
  <si>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</si>
  <si>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</si>
  <si>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</si>
  <si>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</si>
  <si>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</si>
  <si>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</si>
  <si>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</si>
  <si>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</si>
  <si>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</si>
  <si>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</si>
  <si>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</si>
  <si>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</si>
  <si>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</si>
  <si>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</si>
  <si>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</si>
  <si>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</si>
  <si>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</si>
  <si>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</si>
  <si>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</si>
  <si>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</si>
  <si>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</si>
  <si>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</si>
  <si>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</si>
  <si>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</si>
  <si>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</si>
  <si>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</si>
  <si>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</si>
  <si>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</si>
  <si>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</si>
  <si>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</si>
  <si>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</si>
  <si>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</si>
  <si>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</si>
  <si>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</si>
  <si>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</si>
  <si>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</si>
  <si>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</si>
  <si>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</si>
  <si>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</si>
  <si>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</si>
  <si>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</si>
  <si>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</si>
  <si>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</si>
  <si>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</si>
  <si>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</si>
  <si>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</si>
  <si>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</si>
  <si>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</si>
  <si>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</si>
  <si>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</si>
  <si>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</si>
  <si>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</si>
  <si>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</si>
  <si>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</si>
  <si>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</si>
  <si>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</si>
  <si>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</si>
  <si>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</si>
  <si>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</si>
  <si>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</si>
  <si>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</si>
  <si>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</si>
  <si>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</si>
  <si>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</si>
  <si>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</si>
  <si>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</si>
  <si>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</si>
  <si>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</si>
  <si>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</si>
  <si>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</si>
  <si>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</si>
  <si>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</si>
  <si>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</si>
  <si>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</si>
  <si>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</si>
  <si>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</si>
  <si>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</si>
  <si>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</si>
  <si>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</si>
  <si>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</si>
  <si>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</si>
  <si>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</si>
  <si>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</si>
  <si>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</si>
  <si>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</si>
  <si>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</si>
  <si>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</si>
  <si>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</si>
  <si>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</si>
  <si>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</si>
  <si>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</si>
  <si>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</si>
  <si>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</si>
  <si>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</si>
  <si>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</si>
  <si>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</si>
  <si>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</si>
  <si>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</si>
  <si>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</si>
  <si>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</si>
  <si>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</si>
  <si>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</si>
  <si>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</si>
  <si>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</si>
  <si>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</si>
  <si>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</si>
  <si>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</si>
  <si>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</si>
  <si>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</si>
  <si>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</si>
  <si>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</si>
  <si>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</si>
  <si>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</si>
  <si>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</si>
  <si>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</si>
  <si>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</si>
  <si>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</si>
  <si>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</si>
  <si>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</si>
  <si>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</si>
  <si>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</si>
  <si>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</si>
  <si>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</si>
  <si>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</si>
  <si>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</si>
  <si>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</si>
  <si>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</si>
  <si>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</si>
  <si>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</si>
  <si>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</si>
  <si>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</si>
  <si>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</si>
  <si>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</si>
  <si>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</si>
  <si>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</si>
  <si>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</si>
  <si>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</si>
  <si>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</si>
  <si>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</si>
  <si>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</si>
  <si>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</si>
  <si>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</si>
  <si>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</si>
  <si>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</si>
  <si>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</si>
  <si>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</si>
  <si>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</si>
  <si>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</si>
  <si>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</si>
  <si>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</si>
  <si>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</si>
  <si>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</si>
  <si>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</si>
  <si>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</si>
  <si>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</si>
  <si>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</si>
  <si>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</si>
  <si>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</si>
  <si>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</si>
  <si>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</si>
  <si>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</si>
  <si>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</si>
  <si>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</si>
  <si>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</si>
  <si>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</si>
  <si>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</si>
  <si>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</si>
  <si>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</si>
  <si>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</si>
  <si>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</si>
  <si>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</si>
  <si>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</si>
  <si>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</si>
  <si>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</si>
  <si>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</si>
  <si>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</si>
  <si>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</si>
  <si>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</si>
  <si>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</si>
  <si>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</si>
  <si>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</si>
  <si>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</si>
  <si>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</si>
  <si>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</si>
  <si>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</si>
  <si>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</si>
  <si>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</si>
  <si>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</si>
  <si>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</si>
  <si>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</si>
  <si>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</si>
  <si>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</si>
  <si>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</si>
  <si>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</si>
  <si>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</si>
  <si>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</si>
  <si>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</si>
  <si>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</si>
  <si>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</si>
  <si>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</si>
  <si>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</si>
  <si>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</si>
  <si>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</si>
  <si>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</si>
  <si>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</si>
  <si>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</si>
  <si>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</si>
  <si>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</si>
  <si>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</si>
  <si>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</si>
  <si>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</si>
  <si>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</si>
  <si>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</si>
  <si>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</si>
  <si>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</si>
  <si>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</si>
  <si>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</si>
  <si>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</si>
  <si>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</si>
  <si>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</si>
  <si>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</si>
  <si>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</si>
  <si>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</si>
  <si>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</si>
  <si>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</si>
  <si>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</si>
  <si>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</si>
  <si>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</si>
  <si>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</si>
  <si>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</si>
  <si>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</si>
  <si>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</si>
  <si>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</si>
  <si>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</si>
  <si>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</si>
  <si>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</si>
  <si>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</si>
  <si>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</si>
  <si>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</si>
  <si>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</si>
  <si>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</si>
  <si>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</si>
  <si>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</si>
  <si>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</si>
  <si>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</si>
  <si>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</si>
  <si>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</si>
  <si>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</si>
  <si>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</si>
  <si>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</si>
  <si>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</si>
  <si>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</si>
  <si>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</si>
  <si>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</si>
  <si>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</si>
  <si>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</si>
  <si>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</si>
  <si>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</si>
  <si>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</si>
  <si>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</si>
  <si>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</si>
  <si>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</si>
  <si>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</si>
  <si>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</si>
  <si>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</si>
  <si>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</si>
  <si>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</si>
  <si>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</si>
  <si>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</si>
  <si>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</si>
  <si>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</si>
  <si>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</si>
  <si>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</si>
  <si>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</si>
  <si>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</si>
  <si>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</si>
  <si>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</si>
  <si>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</si>
  <si>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</si>
  <si>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</si>
  <si>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</si>
  <si>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</si>
  <si>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</si>
  <si>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</si>
  <si>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</si>
  <si>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</si>
  <si>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</si>
  <si>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</si>
  <si>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</si>
  <si>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</si>
  <si>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</si>
  <si>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</si>
  <si>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</si>
  <si>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</si>
  <si>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</si>
  <si>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</si>
  <si>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</si>
  <si>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</si>
  <si>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</si>
  <si>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</si>
  <si>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</si>
  <si>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</si>
  <si>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</si>
  <si>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</si>
  <si>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</si>
  <si>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</si>
  <si>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</si>
  <si>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</si>
  <si>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</si>
  <si>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</si>
  <si>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</si>
  <si>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</si>
  <si>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</si>
  <si>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</si>
  <si>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</si>
  <si>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</si>
  <si>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</si>
  <si>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</si>
  <si>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</si>
  <si>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</si>
  <si>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</si>
  <si>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</si>
  <si>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</si>
  <si>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</si>
  <si>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</si>
  <si>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</si>
  <si>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</si>
  <si>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</si>
  <si>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</si>
  <si>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</si>
  <si>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</si>
  <si>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</si>
  <si>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</si>
  <si>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</si>
  <si>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</si>
  <si>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</si>
  <si>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</si>
  <si>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</si>
  <si>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</si>
  <si>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</si>
  <si>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</si>
  <si>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</si>
  <si>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</si>
  <si>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</si>
  <si>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</si>
  <si>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</si>
  <si>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</si>
  <si>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</si>
  <si>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</si>
  <si>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</si>
  <si>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</si>
  <si>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</si>
  <si>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</si>
  <si>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</si>
  <si>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</si>
  <si>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</si>
  <si>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</si>
  <si>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</si>
  <si>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</si>
  <si>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</si>
  <si>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</si>
  <si>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</si>
  <si>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</si>
  <si>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</si>
  <si>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</si>
  <si>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</si>
  <si>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</si>
  <si>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</si>
  <si>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</si>
  <si>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</si>
  <si>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</si>
  <si>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</si>
  <si>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</si>
  <si>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</si>
  <si>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</si>
  <si>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</si>
  <si>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</si>
  <si>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</si>
  <si>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</si>
  <si>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</si>
  <si>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</si>
  <si>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</si>
  <si>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</si>
  <si>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</si>
  <si>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</si>
  <si>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</si>
  <si>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</si>
  <si>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</si>
  <si>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</si>
  <si>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</si>
  <si>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</si>
  <si>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</si>
  <si>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</si>
  <si>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</si>
  <si>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</si>
  <si>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</si>
  <si>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</si>
  <si>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</si>
  <si>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</si>
  <si>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</si>
  <si>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</si>
  <si>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</si>
  <si>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</si>
  <si>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</si>
  <si>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</si>
  <si>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</si>
  <si>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</si>
  <si>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</si>
  <si>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</si>
  <si>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</si>
  <si>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</si>
  <si>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</si>
  <si>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</si>
  <si>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</si>
  <si>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</si>
  <si>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</si>
  <si>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</si>
  <si>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</si>
  <si>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</si>
  <si>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</si>
  <si>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</si>
  <si>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</si>
  <si>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</si>
  <si>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</si>
  <si>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</si>
  <si>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</si>
  <si>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</si>
  <si>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</si>
  <si>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</si>
  <si>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</si>
  <si>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</si>
  <si>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</si>
  <si>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</si>
  <si>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</si>
  <si>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</si>
  <si>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</si>
  <si>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</si>
  <si>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</si>
  <si>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</si>
  <si>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</si>
  <si>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</si>
  <si>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</si>
  <si>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</si>
  <si>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</si>
  <si>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</si>
  <si>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</si>
  <si>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</si>
  <si>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</si>
  <si>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</si>
  <si>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</si>
  <si>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</si>
  <si>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</si>
  <si>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</si>
  <si>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</si>
  <si>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</si>
  <si>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</si>
  <si>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</si>
  <si>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</si>
  <si>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</si>
  <si>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</si>
  <si>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</si>
  <si>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</si>
  <si>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</si>
  <si>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</si>
  <si>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</si>
  <si>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</si>
  <si>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</si>
  <si>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</si>
  <si>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</si>
  <si>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</si>
  <si>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</si>
  <si>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</si>
  <si>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</si>
  <si>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</si>
  <si>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</si>
  <si>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</si>
  <si>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</si>
  <si>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</si>
  <si>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</si>
  <si>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</si>
  <si>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</si>
  <si>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</si>
  <si>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</si>
  <si>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</si>
  <si>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</si>
  <si>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</si>
  <si>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</si>
  <si>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</si>
  <si>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</si>
  <si>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</si>
  <si>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</si>
  <si>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</si>
  <si>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</si>
  <si>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</si>
  <si>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</si>
  <si>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</si>
  <si>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</si>
  <si>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</si>
  <si>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</si>
  <si>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</si>
  <si>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</si>
  <si>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</si>
  <si>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</si>
  <si>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</si>
  <si>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</si>
  <si>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</si>
  <si>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</si>
  <si>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</si>
  <si>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</si>
  <si>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</si>
  <si>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</si>
  <si>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</si>
  <si>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</si>
  <si>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</si>
  <si>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</si>
  <si>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</si>
  <si>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</si>
  <si>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</si>
  <si>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</si>
  <si>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</si>
  <si>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</si>
  <si>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</si>
  <si>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</si>
  <si>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</si>
  <si>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</si>
  <si>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</si>
  <si>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</si>
  <si>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</si>
  <si>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</si>
  <si>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</si>
  <si>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</si>
  <si>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</si>
  <si>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</si>
  <si>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</si>
  <si>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</si>
  <si>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</si>
  <si>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</si>
  <si>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</si>
  <si>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</si>
  <si>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</si>
  <si>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</si>
  <si>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</si>
  <si>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</si>
  <si>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</si>
  <si>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</si>
  <si>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</si>
  <si>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</si>
  <si>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</si>
  <si>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</si>
  <si>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</si>
  <si>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</si>
  <si>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</si>
  <si>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</si>
  <si>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</si>
  <si>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</si>
  <si>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</si>
  <si>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</si>
  <si>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</si>
  <si>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</si>
  <si>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</si>
  <si>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</si>
  <si>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</si>
  <si>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</si>
  <si>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</si>
  <si>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</si>
  <si>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</si>
  <si>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</si>
  <si>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</si>
  <si>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</si>
  <si>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</si>
  <si>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</si>
  <si>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</si>
  <si>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</si>
  <si>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</si>
  <si>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</si>
  <si>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</si>
  <si>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</si>
  <si>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</si>
  <si>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</si>
  <si>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</si>
  <si>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</si>
  <si>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</si>
  <si>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</si>
  <si>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</si>
  <si>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</si>
  <si>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</si>
  <si>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</si>
  <si>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</si>
  <si>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</si>
  <si>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</si>
  <si>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</si>
  <si>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</si>
  <si>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</si>
  <si>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</si>
  <si>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</si>
  <si>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</si>
  <si>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</si>
  <si>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</si>
  <si>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</si>
  <si>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</si>
  <si>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</si>
  <si>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</si>
  <si>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</si>
  <si>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</si>
  <si>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</si>
  <si>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</si>
  <si>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</si>
  <si>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</si>
  <si>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</si>
  <si>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</si>
  <si>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</si>
  <si>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</si>
  <si>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</si>
  <si>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</si>
  <si>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</si>
  <si>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</si>
  <si>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</si>
  <si>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</si>
  <si>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</si>
  <si>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</si>
  <si>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</si>
  <si>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</si>
  <si>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</si>
  <si>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</si>
  <si>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</si>
  <si>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</si>
  <si>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</si>
  <si>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</si>
  <si>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</si>
  <si>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</si>
  <si>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</si>
  <si>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</si>
  <si>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</si>
  <si>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</si>
  <si>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</si>
  <si>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</si>
  <si>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</si>
  <si>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</si>
  <si>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</si>
  <si>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</si>
  <si>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</si>
  <si>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</si>
  <si>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</si>
  <si>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</si>
  <si>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</si>
  <si>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</si>
  <si>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</si>
  <si>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</si>
  <si>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</si>
  <si>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</si>
  <si>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</si>
  <si>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</si>
  <si>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</si>
  <si>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</si>
  <si>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</si>
  <si>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</si>
  <si>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</si>
  <si>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</si>
  <si>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</si>
  <si>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</si>
  <si>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</si>
  <si>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</si>
  <si>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</si>
  <si>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</si>
  <si>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</si>
  <si>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</si>
  <si>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</si>
  <si>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</si>
  <si>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</si>
  <si>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</si>
  <si>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</si>
  <si>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</si>
  <si>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</si>
  <si>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</si>
  <si>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</si>
  <si>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</si>
  <si>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</si>
  <si>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</si>
  <si>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</si>
  <si>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</si>
  <si>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</si>
  <si>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</si>
  <si>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</si>
  <si>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</si>
  <si>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</si>
  <si>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</si>
  <si>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</si>
  <si>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</si>
  <si>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</si>
  <si>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</si>
  <si>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</si>
  <si>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</si>
  <si>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</si>
  <si>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</si>
  <si>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</si>
  <si>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</si>
  <si>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</si>
  <si>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</si>
  <si>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</si>
  <si>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</si>
  <si>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</si>
  <si>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</si>
  <si>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</si>
  <si>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</si>
  <si>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</si>
  <si>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</si>
  <si>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</si>
  <si>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</si>
  <si>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</si>
  <si>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</si>
  <si>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</si>
  <si>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</si>
  <si>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</si>
  <si>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</si>
  <si>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</si>
  <si>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</si>
  <si>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</si>
  <si>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</si>
  <si>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</si>
  <si>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</si>
  <si>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</si>
  <si>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</si>
  <si>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</si>
  <si>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</si>
  <si>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</si>
  <si>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</si>
  <si>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TOMAŠA GORIČANCA MALA SUBOTICA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</si>
</sst>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2143498.12</v>
      </c>
      <c r="D2" s="6">
        <f>'PR-RAS'!E6</f>
        <v>2660964.75</v>
      </c>
      <c r="E2" s="6">
        <v>0</v>
      </c>
      <c r="F2" s="6">
        <v>0</v>
      </c>
      <c r="G2" s="7">
        <f t="shared" ref="G2:G264" si="0">(B2/1000)*(C2*1+D2*2)</f>
        <v>7465.4276200000004</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2017494.8800000001</v>
      </c>
      <c r="D46" s="1">
        <f>'PR-RAS'!E50</f>
        <v>2510332.16</v>
      </c>
      <c r="E46" s="1">
        <v>0</v>
      </c>
      <c r="F46" s="1">
        <v>0</v>
      </c>
      <c r="G46" s="2">
        <f t="shared" si="0"/>
        <v>316717.16399999999</v>
      </c>
      <c r="H46" s="2">
        <f t="shared" si="1"/>
        <v>0.28000000002793968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9312</v>
      </c>
      <c r="E50" s="1">
        <v>0</v>
      </c>
      <c r="F50" s="1">
        <v>0</v>
      </c>
      <c r="G50" s="2">
        <f t="shared" si="0"/>
        <v>912.57600000000002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9312</v>
      </c>
      <c r="E53" s="1">
        <v>0</v>
      </c>
      <c r="F53" s="1">
        <v>0</v>
      </c>
      <c r="G53" s="2">
        <f t="shared" si="0"/>
        <v>968.44799999999998</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1987462.28</v>
      </c>
      <c r="D64" s="1">
        <f>'PR-RAS'!E68</f>
        <v>2462721.2800000003</v>
      </c>
      <c r="E64" s="1">
        <v>0</v>
      </c>
      <c r="F64" s="1">
        <v>0</v>
      </c>
      <c r="G64" s="2">
        <f t="shared" si="0"/>
        <v>435513.00492000004</v>
      </c>
      <c r="H64" s="2">
        <f t="shared" si="1"/>
        <v>0.56000000028871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1975708.33</v>
      </c>
      <c r="D65" s="1">
        <f>'PR-RAS'!E69</f>
        <v>2445662.4300000002</v>
      </c>
      <c r="E65" s="1">
        <v>0</v>
      </c>
      <c r="F65" s="1">
        <v>0</v>
      </c>
      <c r="G65" s="2">
        <f t="shared" si="0"/>
        <v>439490.12416000001</v>
      </c>
      <c r="H65" s="2">
        <f t="shared" si="1"/>
        <v>0.76000000024214387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11753.95</v>
      </c>
      <c r="D66" s="1">
        <f>'PR-RAS'!E70</f>
        <v>17058.849999999999</v>
      </c>
      <c r="E66" s="1">
        <v>0</v>
      </c>
      <c r="F66" s="1">
        <v>0</v>
      </c>
      <c r="G66" s="2">
        <f t="shared" si="0"/>
        <v>2981.6572499999997</v>
      </c>
      <c r="H66" s="2">
        <f t="shared" si="1"/>
        <v>0.2000000000007276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30032.6</v>
      </c>
      <c r="D70" s="1">
        <f>'PR-RAS'!E74</f>
        <v>38298.879999999997</v>
      </c>
      <c r="E70" s="1">
        <v>0</v>
      </c>
      <c r="F70" s="1">
        <v>0</v>
      </c>
      <c r="G70" s="2">
        <f t="shared" si="0"/>
        <v>7357.4948399999994</v>
      </c>
      <c r="H70" s="2">
        <f t="shared" si="1"/>
        <v>0.52000000000407454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30032.6</v>
      </c>
      <c r="D71" s="1">
        <f>'PR-RAS'!E75</f>
        <v>38298.879999999997</v>
      </c>
      <c r="E71" s="1">
        <v>0</v>
      </c>
      <c r="F71" s="1">
        <v>0</v>
      </c>
      <c r="G71" s="2">
        <f t="shared" si="0"/>
        <v>7464.1251999999995</v>
      </c>
      <c r="H71" s="2">
        <f t="shared" si="1"/>
        <v>0.52000000000407454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18.28</v>
      </c>
      <c r="D78" s="1">
        <f>'PR-RAS'!E82</f>
        <v>16.329999999999998</v>
      </c>
      <c r="E78" s="1">
        <v>0</v>
      </c>
      <c r="F78" s="1">
        <v>0</v>
      </c>
      <c r="G78" s="2">
        <f t="shared" si="0"/>
        <v>3.92238</v>
      </c>
      <c r="H78" s="2">
        <f t="shared" si="1"/>
        <v>0.60999999999999943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18.28</v>
      </c>
      <c r="D79" s="1">
        <f>'PR-RAS'!E83</f>
        <v>16.329999999999998</v>
      </c>
      <c r="E79" s="1">
        <v>0</v>
      </c>
      <c r="F79" s="1">
        <v>0</v>
      </c>
      <c r="G79" s="2">
        <f t="shared" si="0"/>
        <v>3.9733199999999997</v>
      </c>
      <c r="H79" s="2">
        <f t="shared" si="1"/>
        <v>0.60999999999999943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18.28</v>
      </c>
      <c r="D81" s="1">
        <f>'PR-RAS'!E85</f>
        <v>16.329999999999998</v>
      </c>
      <c r="E81" s="1">
        <v>0</v>
      </c>
      <c r="F81" s="1">
        <v>0</v>
      </c>
      <c r="G81" s="2">
        <f t="shared" si="0"/>
        <v>4.0751999999999997</v>
      </c>
      <c r="H81" s="2">
        <f t="shared" si="1"/>
        <v>0.60999999999999943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18541.73</v>
      </c>
      <c r="D102" s="1">
        <f>'PR-RAS'!E106</f>
        <v>14931.6</v>
      </c>
      <c r="E102" s="1">
        <v>0</v>
      </c>
      <c r="F102" s="1">
        <v>0</v>
      </c>
      <c r="G102" s="2">
        <f t="shared" si="0"/>
        <v>4888.8979300000001</v>
      </c>
      <c r="H102" s="2">
        <f t="shared" si="1"/>
        <v>0.67000000000007276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18541.73</v>
      </c>
      <c r="D108" s="1">
        <f>'PR-RAS'!E112</f>
        <v>14931.6</v>
      </c>
      <c r="E108" s="1">
        <v>0</v>
      </c>
      <c r="F108" s="1">
        <v>0</v>
      </c>
      <c r="G108" s="2">
        <f t="shared" si="0"/>
        <v>5179.3275100000001</v>
      </c>
      <c r="H108" s="2">
        <f t="shared" si="1"/>
        <v>0.67000000000007276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18541.73</v>
      </c>
      <c r="D113" s="1">
        <f>'PR-RAS'!E117</f>
        <v>14931.6</v>
      </c>
      <c r="E113" s="1">
        <v>0</v>
      </c>
      <c r="F113" s="1">
        <v>0</v>
      </c>
      <c r="G113" s="2">
        <f t="shared" si="0"/>
        <v>5421.3521600000004</v>
      </c>
      <c r="H113" s="2">
        <f t="shared" si="1"/>
        <v>0.67000000000007276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12326.96</v>
      </c>
      <c r="D120" s="1">
        <f>'PR-RAS'!E124</f>
        <v>5720.01</v>
      </c>
      <c r="E120" s="1">
        <v>0</v>
      </c>
      <c r="F120" s="1">
        <v>0</v>
      </c>
      <c r="G120" s="2">
        <f t="shared" si="0"/>
        <v>2828.2706199999998</v>
      </c>
      <c r="H120" s="2">
        <f t="shared" si="1"/>
        <v>5.0000000001091394E-2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3165.16</v>
      </c>
      <c r="D121" s="1">
        <f>'PR-RAS'!E125</f>
        <v>3165.01</v>
      </c>
      <c r="E121" s="1">
        <v>0</v>
      </c>
      <c r="F121" s="1">
        <v>0</v>
      </c>
      <c r="G121" s="2">
        <f t="shared" si="0"/>
        <v>1139.4215999999999</v>
      </c>
      <c r="H121" s="2">
        <f t="shared" si="1"/>
        <v>0.17000000000007276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3165.16</v>
      </c>
      <c r="D123" s="1">
        <f>'PR-RAS'!E127</f>
        <v>3165.01</v>
      </c>
      <c r="E123" s="1">
        <v>0</v>
      </c>
      <c r="F123" s="1">
        <v>0</v>
      </c>
      <c r="G123" s="2">
        <f t="shared" si="0"/>
        <v>1158.4119599999999</v>
      </c>
      <c r="H123" s="2">
        <f t="shared" si="1"/>
        <v>0.17000000000007276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9161.7999999999993</v>
      </c>
      <c r="D124" s="1">
        <f>'PR-RAS'!E128</f>
        <v>2555</v>
      </c>
      <c r="E124" s="1">
        <v>0</v>
      </c>
      <c r="F124" s="1">
        <v>0</v>
      </c>
      <c r="G124" s="2">
        <f t="shared" si="0"/>
        <v>1755.4313999999999</v>
      </c>
      <c r="H124" s="2">
        <f t="shared" si="1"/>
        <v>0.2000000000007276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9161.7999999999993</v>
      </c>
      <c r="D125" s="1">
        <f>'PR-RAS'!E129</f>
        <v>2555</v>
      </c>
      <c r="E125" s="1">
        <v>0</v>
      </c>
      <c r="F125" s="1">
        <v>0</v>
      </c>
      <c r="G125" s="2">
        <f t="shared" si="0"/>
        <v>1769.7031999999999</v>
      </c>
      <c r="H125" s="2">
        <f t="shared" si="1"/>
        <v>0.2000000000007276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95116.27</v>
      </c>
      <c r="D129" s="1">
        <f>'PR-RAS'!E133</f>
        <v>129964.65000000001</v>
      </c>
      <c r="E129" s="1">
        <v>0</v>
      </c>
      <c r="F129" s="1">
        <v>0</v>
      </c>
      <c r="G129" s="2">
        <f t="shared" si="0"/>
        <v>45445.83296</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95116.27</v>
      </c>
      <c r="D130" s="1">
        <f>'PR-RAS'!E134</f>
        <v>129964.65000000001</v>
      </c>
      <c r="E130" s="1">
        <v>0</v>
      </c>
      <c r="F130" s="1">
        <v>0</v>
      </c>
      <c r="G130" s="2">
        <f t="shared" si="0"/>
        <v>45800.878530000002</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89991.27</v>
      </c>
      <c r="D131" s="1">
        <f>'PR-RAS'!E135</f>
        <v>125532.77</v>
      </c>
      <c r="E131" s="1">
        <v>0</v>
      </c>
      <c r="F131" s="1">
        <v>0</v>
      </c>
      <c r="G131" s="2">
        <f t="shared" si="0"/>
        <v>44337.385300000002</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5125</v>
      </c>
      <c r="D132" s="1">
        <f>'PR-RAS'!E136</f>
        <v>4431.88</v>
      </c>
      <c r="E132" s="1">
        <v>0</v>
      </c>
      <c r="F132" s="1">
        <v>0</v>
      </c>
      <c r="G132" s="2">
        <f t="shared" si="0"/>
        <v>1832.52756</v>
      </c>
      <c r="H132" s="2">
        <f t="shared" si="1"/>
        <v>0.11999999999989086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2165766.5200000005</v>
      </c>
      <c r="D147" s="1">
        <f>'PR-RAS'!E151</f>
        <v>2634672.7199999997</v>
      </c>
      <c r="E147" s="1">
        <v>0</v>
      </c>
      <c r="F147" s="1">
        <v>0</v>
      </c>
      <c r="G147" s="2">
        <f t="shared" si="0"/>
        <v>1085526.34616</v>
      </c>
      <c r="H147" s="2">
        <f t="shared" si="1"/>
        <v>0.75999999977648258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1780853.89</v>
      </c>
      <c r="D148" s="1">
        <f>'PR-RAS'!E152</f>
        <v>2261917.79</v>
      </c>
      <c r="E148" s="1">
        <v>0</v>
      </c>
      <c r="F148" s="1">
        <v>0</v>
      </c>
      <c r="G148" s="2">
        <f t="shared" si="0"/>
        <v>926789.35208999994</v>
      </c>
      <c r="H148" s="2">
        <f t="shared" si="1"/>
        <v>0.32000000006519258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1464530.92</v>
      </c>
      <c r="D149" s="1">
        <f>'PR-RAS'!E153</f>
        <v>1866169.96</v>
      </c>
      <c r="E149" s="1">
        <v>0</v>
      </c>
      <c r="F149" s="1">
        <v>0</v>
      </c>
      <c r="G149" s="2">
        <f t="shared" si="0"/>
        <v>769136.88431999995</v>
      </c>
      <c r="H149" s="2">
        <f t="shared" si="1"/>
        <v>0.12000000011175871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1419049.15</v>
      </c>
      <c r="D150" s="1">
        <f>'PR-RAS'!E154</f>
        <v>1809026.95</v>
      </c>
      <c r="E150" s="1">
        <v>0</v>
      </c>
      <c r="F150" s="1">
        <v>0</v>
      </c>
      <c r="G150" s="2">
        <f t="shared" si="0"/>
        <v>750528.35444999998</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23934.93</v>
      </c>
      <c r="D152" s="1">
        <f>'PR-RAS'!E156</f>
        <v>31067.65</v>
      </c>
      <c r="E152" s="1">
        <v>0</v>
      </c>
      <c r="F152" s="1">
        <v>0</v>
      </c>
      <c r="G152" s="2">
        <f t="shared" si="0"/>
        <v>12996.604730000001</v>
      </c>
      <c r="H152" s="2">
        <f t="shared" si="1"/>
        <v>0.41999999999825377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21546.84</v>
      </c>
      <c r="D153" s="1">
        <f>'PR-RAS'!E157</f>
        <v>26075.360000000001</v>
      </c>
      <c r="E153" s="1">
        <v>0</v>
      </c>
      <c r="F153" s="1">
        <v>0</v>
      </c>
      <c r="G153" s="2">
        <f t="shared" si="0"/>
        <v>11202.029119999999</v>
      </c>
      <c r="H153" s="2">
        <f t="shared" si="1"/>
        <v>0.52000000000043656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74675.320000000007</v>
      </c>
      <c r="D154" s="1">
        <f>'PR-RAS'!E158</f>
        <v>88238.05</v>
      </c>
      <c r="E154" s="1">
        <v>0</v>
      </c>
      <c r="F154" s="1">
        <v>0</v>
      </c>
      <c r="G154" s="2">
        <f t="shared" si="0"/>
        <v>38426.167260000002</v>
      </c>
      <c r="H154" s="2">
        <f t="shared" si="1"/>
        <v>0.3700000000098953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241647.65</v>
      </c>
      <c r="D155" s="1">
        <f>'PR-RAS'!E159</f>
        <v>307509.78000000003</v>
      </c>
      <c r="E155" s="1">
        <v>0</v>
      </c>
      <c r="F155" s="1">
        <v>0</v>
      </c>
      <c r="G155" s="2">
        <f t="shared" si="0"/>
        <v>131926.75034</v>
      </c>
      <c r="H155" s="2">
        <f t="shared" si="1"/>
        <v>0.56999999997788109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241647.65</v>
      </c>
      <c r="D157" s="1">
        <f>'PR-RAS'!E161</f>
        <v>307509.78000000003</v>
      </c>
      <c r="E157" s="1">
        <v>0</v>
      </c>
      <c r="F157" s="1">
        <v>0</v>
      </c>
      <c r="G157" s="2">
        <f t="shared" si="0"/>
        <v>133640.08476</v>
      </c>
      <c r="H157" s="2">
        <f t="shared" si="1"/>
        <v>0.56999999997788109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354257.73</v>
      </c>
      <c r="D159" s="1">
        <f>'PR-RAS'!E163</f>
        <v>338236.35</v>
      </c>
      <c r="E159" s="1">
        <v>0</v>
      </c>
      <c r="F159" s="1">
        <v>0</v>
      </c>
      <c r="G159" s="2">
        <f t="shared" si="0"/>
        <v>162855.40794</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98234.6</v>
      </c>
      <c r="D160" s="1">
        <f>'PR-RAS'!E164</f>
        <v>77822.62999999999</v>
      </c>
      <c r="E160" s="1">
        <v>0</v>
      </c>
      <c r="F160" s="1">
        <v>0</v>
      </c>
      <c r="G160" s="2">
        <f t="shared" si="0"/>
        <v>40366.89774</v>
      </c>
      <c r="H160" s="2">
        <f t="shared" si="1"/>
        <v>0.77000000000407454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7578.08</v>
      </c>
      <c r="D161" s="1">
        <f>'PR-RAS'!E165</f>
        <v>7493.58</v>
      </c>
      <c r="E161" s="1">
        <v>0</v>
      </c>
      <c r="F161" s="1">
        <v>0</v>
      </c>
      <c r="G161" s="2">
        <f t="shared" si="0"/>
        <v>3610.4383999999995</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60607.11</v>
      </c>
      <c r="D162" s="1">
        <f>'PR-RAS'!E166</f>
        <v>58983.96</v>
      </c>
      <c r="E162" s="1">
        <v>0</v>
      </c>
      <c r="F162" s="1">
        <v>0</v>
      </c>
      <c r="G162" s="2">
        <f t="shared" si="0"/>
        <v>28750.579829999999</v>
      </c>
      <c r="H162" s="2">
        <f t="shared" si="1"/>
        <v>0.15000000000145519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28217.97</v>
      </c>
      <c r="D163" s="1">
        <f>'PR-RAS'!E167</f>
        <v>10032.290000000001</v>
      </c>
      <c r="E163" s="1">
        <v>0</v>
      </c>
      <c r="F163" s="1">
        <v>0</v>
      </c>
      <c r="G163" s="2">
        <f t="shared" si="0"/>
        <v>7821.7731000000003</v>
      </c>
      <c r="H163" s="2">
        <f t="shared" si="1"/>
        <v>0.31999999999970896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1831.44</v>
      </c>
      <c r="D164" s="1">
        <f>'PR-RAS'!E168</f>
        <v>1312.8</v>
      </c>
      <c r="E164" s="1">
        <v>0</v>
      </c>
      <c r="F164" s="1">
        <v>0</v>
      </c>
      <c r="G164" s="2">
        <f t="shared" si="0"/>
        <v>726.49752000000001</v>
      </c>
      <c r="H164" s="2">
        <f t="shared" si="1"/>
        <v>0.64000000000010004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203853.36</v>
      </c>
      <c r="D165" s="1">
        <f>'PR-RAS'!E169</f>
        <v>206262.63999999998</v>
      </c>
      <c r="E165" s="1">
        <v>0</v>
      </c>
      <c r="F165" s="1">
        <v>0</v>
      </c>
      <c r="G165" s="2">
        <f t="shared" si="0"/>
        <v>101086.09695999998</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37187.72</v>
      </c>
      <c r="D166" s="1">
        <f>'PR-RAS'!E170</f>
        <v>24612.02</v>
      </c>
      <c r="E166" s="1">
        <v>0</v>
      </c>
      <c r="F166" s="1">
        <v>0</v>
      </c>
      <c r="G166" s="2">
        <f t="shared" si="0"/>
        <v>14257.940400000001</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120628.08</v>
      </c>
      <c r="D167" s="1">
        <f>'PR-RAS'!E171</f>
        <v>116749.32</v>
      </c>
      <c r="E167" s="1">
        <v>0</v>
      </c>
      <c r="F167" s="1">
        <v>0</v>
      </c>
      <c r="G167" s="2">
        <f t="shared" si="0"/>
        <v>58785.035520000005</v>
      </c>
      <c r="H167" s="2">
        <f t="shared" si="1"/>
        <v>0.40000000000873115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37256</v>
      </c>
      <c r="D168" s="1">
        <f>'PR-RAS'!E172</f>
        <v>60396.56</v>
      </c>
      <c r="E168" s="1">
        <v>0</v>
      </c>
      <c r="F168" s="1">
        <v>0</v>
      </c>
      <c r="G168" s="2">
        <f t="shared" si="0"/>
        <v>26394.20304</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2295.14</v>
      </c>
      <c r="D169" s="1">
        <f>'PR-RAS'!E173</f>
        <v>3014.09</v>
      </c>
      <c r="E169" s="1">
        <v>0</v>
      </c>
      <c r="F169" s="1">
        <v>0</v>
      </c>
      <c r="G169" s="2">
        <f t="shared" si="0"/>
        <v>1398.3177600000001</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5237.6499999999996</v>
      </c>
      <c r="D170" s="1">
        <f>'PR-RAS'!E174</f>
        <v>1185.08</v>
      </c>
      <c r="E170" s="1">
        <v>0</v>
      </c>
      <c r="F170" s="1">
        <v>0</v>
      </c>
      <c r="G170" s="2">
        <f t="shared" si="0"/>
        <v>1285.7198900000001</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1248.77</v>
      </c>
      <c r="D172" s="1">
        <f>'PR-RAS'!E176</f>
        <v>305.57</v>
      </c>
      <c r="E172" s="1">
        <v>0</v>
      </c>
      <c r="F172" s="1">
        <v>0</v>
      </c>
      <c r="G172" s="2">
        <f t="shared" si="0"/>
        <v>318.04460999999998</v>
      </c>
      <c r="H172" s="2">
        <f t="shared" si="1"/>
        <v>0.66000000000002501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27687.55</v>
      </c>
      <c r="D173" s="1">
        <f>'PR-RAS'!E177</f>
        <v>31709.82</v>
      </c>
      <c r="E173" s="1">
        <v>0</v>
      </c>
      <c r="F173" s="1">
        <v>0</v>
      </c>
      <c r="G173" s="2">
        <f t="shared" si="0"/>
        <v>15670.436679999999</v>
      </c>
      <c r="H173" s="2">
        <f t="shared" si="1"/>
        <v>0.63000000000101863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3727.62</v>
      </c>
      <c r="D174" s="1">
        <f>'PR-RAS'!E178</f>
        <v>3635.29</v>
      </c>
      <c r="E174" s="1">
        <v>0</v>
      </c>
      <c r="F174" s="1">
        <v>0</v>
      </c>
      <c r="G174" s="2">
        <f t="shared" si="0"/>
        <v>1902.6886</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6615.7</v>
      </c>
      <c r="D175" s="1">
        <f>'PR-RAS'!E179</f>
        <v>5436.45</v>
      </c>
      <c r="E175" s="1">
        <v>0</v>
      </c>
      <c r="F175" s="1">
        <v>0</v>
      </c>
      <c r="G175" s="2">
        <f t="shared" si="0"/>
        <v>3043.0163999999995</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5427.17</v>
      </c>
      <c r="D177" s="1">
        <f>'PR-RAS'!E181</f>
        <v>4783.93</v>
      </c>
      <c r="E177" s="1">
        <v>0</v>
      </c>
      <c r="F177" s="1">
        <v>0</v>
      </c>
      <c r="G177" s="2">
        <f t="shared" si="0"/>
        <v>2639.1252799999997</v>
      </c>
      <c r="H177" s="2">
        <f t="shared" si="1"/>
        <v>0.23999999999978172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5889.06</v>
      </c>
      <c r="D179" s="1">
        <f>'PR-RAS'!E183</f>
        <v>6615.6</v>
      </c>
      <c r="E179" s="1">
        <v>0</v>
      </c>
      <c r="F179" s="1">
        <v>0</v>
      </c>
      <c r="G179" s="2">
        <f t="shared" si="0"/>
        <v>3403.4062800000002</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597.07000000000005</v>
      </c>
      <c r="D180" s="1">
        <f>'PR-RAS'!E184</f>
        <v>3453.3</v>
      </c>
      <c r="E180" s="1">
        <v>0</v>
      </c>
      <c r="F180" s="1">
        <v>0</v>
      </c>
      <c r="G180" s="2">
        <f t="shared" si="0"/>
        <v>1343.1569299999999</v>
      </c>
      <c r="H180" s="2">
        <f t="shared" si="1"/>
        <v>0.37000000000023192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2571.15</v>
      </c>
      <c r="D181" s="1">
        <f>'PR-RAS'!E185</f>
        <v>2571.15</v>
      </c>
      <c r="E181" s="1">
        <v>0</v>
      </c>
      <c r="F181" s="1">
        <v>0</v>
      </c>
      <c r="G181" s="2">
        <f t="shared" si="0"/>
        <v>1388.421</v>
      </c>
      <c r="H181" s="2">
        <f t="shared" si="1"/>
        <v>0.3000000000001819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2859.78</v>
      </c>
      <c r="D182" s="1">
        <f>'PR-RAS'!E186</f>
        <v>5214.1000000000004</v>
      </c>
      <c r="E182" s="1">
        <v>0</v>
      </c>
      <c r="F182" s="1">
        <v>0</v>
      </c>
      <c r="G182" s="2">
        <f t="shared" si="0"/>
        <v>2405.1243800000002</v>
      </c>
      <c r="H182" s="2">
        <f t="shared" si="1"/>
        <v>0.32000000000016371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371</v>
      </c>
      <c r="D183" s="1">
        <f>'PR-RAS'!E187</f>
        <v>410</v>
      </c>
      <c r="E183" s="1">
        <v>0</v>
      </c>
      <c r="F183" s="1">
        <v>0</v>
      </c>
      <c r="G183" s="2">
        <f t="shared" si="0"/>
        <v>216.762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24111.22</v>
      </c>
      <c r="D184" s="1">
        <f>'PR-RAS'!E188</f>
        <v>22031.260000000002</v>
      </c>
      <c r="E184" s="1">
        <v>0</v>
      </c>
      <c r="F184" s="1">
        <v>0</v>
      </c>
      <c r="G184" s="2">
        <f t="shared" si="0"/>
        <v>12475.79442</v>
      </c>
      <c r="H184" s="2">
        <f t="shared" si="1"/>
        <v>0.48000000000320142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510.02</v>
      </c>
      <c r="D185" s="1">
        <f>'PR-RAS'!E189</f>
        <v>510.01</v>
      </c>
      <c r="E185" s="1">
        <v>0</v>
      </c>
      <c r="F185" s="1">
        <v>0</v>
      </c>
      <c r="G185" s="2">
        <f t="shared" si="0"/>
        <v>281.52735999999999</v>
      </c>
      <c r="H185" s="2">
        <f t="shared" si="1"/>
        <v>2.9999999999972715E-2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434.65</v>
      </c>
      <c r="D186" s="1">
        <f>'PR-RAS'!E190</f>
        <v>378.93</v>
      </c>
      <c r="E186" s="1">
        <v>0</v>
      </c>
      <c r="F186" s="1">
        <v>0</v>
      </c>
      <c r="G186" s="2">
        <f t="shared" si="0"/>
        <v>220.61435</v>
      </c>
      <c r="H186" s="2">
        <f t="shared" si="1"/>
        <v>0.42000000000001592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24.4</v>
      </c>
      <c r="D187" s="1">
        <f>'PR-RAS'!E191</f>
        <v>0</v>
      </c>
      <c r="E187" s="1">
        <v>0</v>
      </c>
      <c r="F187" s="1">
        <v>0</v>
      </c>
      <c r="G187" s="2">
        <f t="shared" si="0"/>
        <v>4.5383999999999993</v>
      </c>
      <c r="H187" s="2">
        <f t="shared" si="1"/>
        <v>0.39999999999999858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216.36</v>
      </c>
      <c r="D188" s="1">
        <f>'PR-RAS'!E192</f>
        <v>188.09</v>
      </c>
      <c r="E188" s="1">
        <v>0</v>
      </c>
      <c r="F188" s="1">
        <v>0</v>
      </c>
      <c r="G188" s="2">
        <f t="shared" si="0"/>
        <v>110.80497999999999</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2595.25</v>
      </c>
      <c r="D189" s="1">
        <f>'PR-RAS'!E193</f>
        <v>2538.5700000000002</v>
      </c>
      <c r="E189" s="1">
        <v>0</v>
      </c>
      <c r="F189" s="1">
        <v>0</v>
      </c>
      <c r="G189" s="2">
        <f t="shared" si="0"/>
        <v>1442.40932</v>
      </c>
      <c r="H189" s="2">
        <f t="shared" si="1"/>
        <v>0.67999999999983629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20330.54</v>
      </c>
      <c r="D191" s="1">
        <f>'PR-RAS'!E195</f>
        <v>18415.66</v>
      </c>
      <c r="E191" s="1">
        <v>0</v>
      </c>
      <c r="F191" s="1">
        <v>0</v>
      </c>
      <c r="G191" s="2">
        <f t="shared" si="0"/>
        <v>10860.7534</v>
      </c>
      <c r="H191" s="2">
        <f t="shared" si="1"/>
        <v>0.7999999999992724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856.43999999999994</v>
      </c>
      <c r="D192" s="1">
        <f>'PR-RAS'!E196</f>
        <v>952.76</v>
      </c>
      <c r="E192" s="1">
        <v>0</v>
      </c>
      <c r="F192" s="1">
        <v>0</v>
      </c>
      <c r="G192" s="2">
        <f t="shared" si="0"/>
        <v>527.53435999999999</v>
      </c>
      <c r="H192" s="2">
        <f t="shared" si="1"/>
        <v>0.67999999999994998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856.43999999999994</v>
      </c>
      <c r="D206" s="1">
        <f>'PR-RAS'!E210</f>
        <v>952.76</v>
      </c>
      <c r="E206" s="1">
        <v>0</v>
      </c>
      <c r="F206" s="1">
        <v>0</v>
      </c>
      <c r="G206" s="2">
        <f t="shared" si="0"/>
        <v>566.20179999999993</v>
      </c>
      <c r="H206" s="2">
        <f t="shared" si="1"/>
        <v>0.67999999999994998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856.39</v>
      </c>
      <c r="D207" s="1">
        <f>'PR-RAS'!E211</f>
        <v>952.76</v>
      </c>
      <c r="E207" s="1">
        <v>0</v>
      </c>
      <c r="F207" s="1">
        <v>0</v>
      </c>
      <c r="G207" s="2">
        <f t="shared" si="0"/>
        <v>568.95345999999995</v>
      </c>
      <c r="H207" s="2">
        <f t="shared" si="1"/>
        <v>0.62999999999999545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0.05</v>
      </c>
      <c r="D209" s="1">
        <f>'PR-RAS'!E213</f>
        <v>0</v>
      </c>
      <c r="E209" s="1">
        <v>0</v>
      </c>
      <c r="F209" s="1">
        <v>0</v>
      </c>
      <c r="G209" s="2">
        <f t="shared" si="0"/>
        <v>1.04E-2</v>
      </c>
      <c r="H209" s="2">
        <f t="shared" si="1"/>
        <v>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28766.720000000001</v>
      </c>
      <c r="D248" s="1">
        <f>'PR-RAS'!E252</f>
        <v>32572.36</v>
      </c>
      <c r="E248" s="1">
        <v>0</v>
      </c>
      <c r="F248" s="1">
        <v>0</v>
      </c>
      <c r="G248" s="2">
        <f t="shared" si="0"/>
        <v>23196.125680000001</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28766.720000000001</v>
      </c>
      <c r="D255" s="1">
        <f>'PR-RAS'!E259</f>
        <v>32572.36</v>
      </c>
      <c r="E255" s="1">
        <v>0</v>
      </c>
      <c r="F255" s="1">
        <v>0</v>
      </c>
      <c r="G255" s="2">
        <f t="shared" si="0"/>
        <v>23853.50576</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28766.720000000001</v>
      </c>
      <c r="D257" s="1">
        <f>'PR-RAS'!E261</f>
        <v>32572.36</v>
      </c>
      <c r="E257" s="1">
        <v>0</v>
      </c>
      <c r="F257" s="1">
        <v>0</v>
      </c>
      <c r="G257" s="2">
        <f t="shared" si="0"/>
        <v>24041.32864</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1031.74</v>
      </c>
      <c r="D259" s="1">
        <f>'PR-RAS'!E263</f>
        <v>993.46</v>
      </c>
      <c r="E259" s="1">
        <v>0</v>
      </c>
      <c r="F259" s="1">
        <v>0</v>
      </c>
      <c r="G259" s="2">
        <f t="shared" si="0"/>
        <v>778.81427999999994</v>
      </c>
      <c r="H259" s="2">
        <f t="shared" si="1"/>
        <v>0.72000000000002728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1031.74</v>
      </c>
      <c r="D260" s="1">
        <f>'PR-RAS'!E264</f>
        <v>993.46</v>
      </c>
      <c r="E260" s="1">
        <v>0</v>
      </c>
      <c r="F260" s="1">
        <v>0</v>
      </c>
      <c r="G260" s="2">
        <f t="shared" si="0"/>
        <v>781.83294000000001</v>
      </c>
      <c r="H260" s="2">
        <f t="shared" si="1"/>
        <v>0.72000000000002728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1031.74</v>
      </c>
      <c r="D262" s="1">
        <f>'PR-RAS'!E266</f>
        <v>993.46</v>
      </c>
      <c r="E262" s="1">
        <v>0</v>
      </c>
      <c r="F262" s="1">
        <v>0</v>
      </c>
      <c r="G262" s="2">
        <f t="shared" si="0"/>
        <v>787.87026000000003</v>
      </c>
      <c r="H262" s="2">
        <f t="shared" si="1"/>
        <v>0.72000000000002728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2165766.5200000005</v>
      </c>
      <c r="D285" s="1">
        <f>'PR-RAS'!E289</f>
        <v>2634672.7199999997</v>
      </c>
      <c r="E285" s="1">
        <v>0</v>
      </c>
      <c r="F285" s="1">
        <v>0</v>
      </c>
      <c r="G285" s="2">
        <f t="shared" si="8"/>
        <v>2111571.7966399998</v>
      </c>
      <c r="H285" s="2">
        <f t="shared" si="9"/>
        <v>0.75999999977648258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26292.030000000261</v>
      </c>
      <c r="E286" s="1">
        <v>0</v>
      </c>
      <c r="F286" s="1">
        <v>0</v>
      </c>
      <c r="G286" s="2">
        <f t="shared" si="8"/>
        <v>14986.457100000147</v>
      </c>
      <c r="H286" s="2">
        <f t="shared" si="9"/>
        <v>3.0000000260770321E-2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22268.400000000373</v>
      </c>
      <c r="D287" s="1">
        <f>'PR-RAS'!E291</f>
        <v>0</v>
      </c>
      <c r="E287" s="1">
        <v>0</v>
      </c>
      <c r="F287" s="1">
        <v>0</v>
      </c>
      <c r="G287" s="2">
        <f t="shared" si="8"/>
        <v>6368.762400000106</v>
      </c>
      <c r="H287" s="2">
        <f t="shared" si="9"/>
        <v>0.40000000037252903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17151.84</v>
      </c>
      <c r="D288" s="1">
        <f>'PR-RAS'!E292</f>
        <v>0</v>
      </c>
      <c r="E288" s="1">
        <v>0</v>
      </c>
      <c r="F288" s="1">
        <v>0</v>
      </c>
      <c r="G288" s="2">
        <f t="shared" si="8"/>
        <v>4922.5780799999993</v>
      </c>
      <c r="H288" s="2">
        <f t="shared" si="9"/>
        <v>0.15999999999985448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23057.22</v>
      </c>
      <c r="E289" s="1">
        <v>0</v>
      </c>
      <c r="F289" s="1">
        <v>0</v>
      </c>
      <c r="G289" s="2">
        <f t="shared" si="8"/>
        <v>13280.958720000001</v>
      </c>
      <c r="H289" s="2">
        <f t="shared" si="9"/>
        <v>0.22000000000116415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558.65</v>
      </c>
      <c r="D290" s="1">
        <f>'PR-RAS'!E294</f>
        <v>785</v>
      </c>
      <c r="E290" s="1">
        <v>0</v>
      </c>
      <c r="F290" s="1">
        <v>0</v>
      </c>
      <c r="G290" s="2">
        <f t="shared" si="8"/>
        <v>615.17984999999999</v>
      </c>
      <c r="H290" s="2">
        <f t="shared" si="9"/>
        <v>0.35000000000002274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558.65</v>
      </c>
      <c r="D291" s="1">
        <f>'PR-RAS'!E295</f>
        <v>505</v>
      </c>
      <c r="E291" s="1">
        <v>0</v>
      </c>
      <c r="F291" s="1">
        <v>0</v>
      </c>
      <c r="G291" s="2">
        <f t="shared" si="8"/>
        <v>454.9085</v>
      </c>
      <c r="H291" s="2">
        <f t="shared" si="9"/>
        <v>0.35000000000002274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18015.16</v>
      </c>
      <c r="D345" s="1">
        <f>'PR-RAS'!E350</f>
        <v>21490.73</v>
      </c>
      <c r="E345" s="1">
        <v>0</v>
      </c>
      <c r="F345" s="1">
        <v>0</v>
      </c>
      <c r="G345" s="2">
        <f t="shared" si="8"/>
        <v>20982.837279999996</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12890.16</v>
      </c>
      <c r="D358" s="1">
        <f>'PR-RAS'!E363</f>
        <v>20490.73</v>
      </c>
      <c r="E358" s="1">
        <v>0</v>
      </c>
      <c r="F358" s="1">
        <v>0</v>
      </c>
      <c r="G358" s="2">
        <f t="shared" si="8"/>
        <v>19232.168339999997</v>
      </c>
      <c r="H358" s="2">
        <f t="shared" si="9"/>
        <v>0.43000000000029104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6235.34</v>
      </c>
      <c r="D364" s="1">
        <f>'PR-RAS'!E369</f>
        <v>16647</v>
      </c>
      <c r="E364" s="1">
        <v>0</v>
      </c>
      <c r="F364" s="1">
        <v>0</v>
      </c>
      <c r="G364" s="2">
        <f t="shared" si="8"/>
        <v>14349.150419999998</v>
      </c>
      <c r="H364" s="2">
        <f t="shared" si="9"/>
        <v>0.34000000000014552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2278.1</v>
      </c>
      <c r="D365" s="1">
        <f>'PR-RAS'!E370</f>
        <v>7897.5</v>
      </c>
      <c r="E365" s="1">
        <v>0</v>
      </c>
      <c r="F365" s="1">
        <v>0</v>
      </c>
      <c r="G365" s="2">
        <f t="shared" si="8"/>
        <v>6578.6083999999992</v>
      </c>
      <c r="H365" s="2">
        <f t="shared" si="9"/>
        <v>0.59999999999990905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8749.5</v>
      </c>
      <c r="E367" s="1">
        <v>0</v>
      </c>
      <c r="F367" s="1">
        <v>0</v>
      </c>
      <c r="G367" s="2">
        <f t="shared" si="8"/>
        <v>6404.634</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3957.24</v>
      </c>
      <c r="D371" s="1">
        <f>'PR-RAS'!E376</f>
        <v>0</v>
      </c>
      <c r="E371" s="1">
        <v>0</v>
      </c>
      <c r="F371" s="1">
        <v>0</v>
      </c>
      <c r="G371" s="2">
        <f t="shared" si="8"/>
        <v>1464.1787999999999</v>
      </c>
      <c r="H371" s="2">
        <f t="shared" si="9"/>
        <v>0.23999999999978172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6654.82</v>
      </c>
      <c r="D378" s="1">
        <f>'PR-RAS'!E383</f>
        <v>3843.73</v>
      </c>
      <c r="E378" s="1">
        <v>0</v>
      </c>
      <c r="F378" s="1">
        <v>0</v>
      </c>
      <c r="G378" s="2">
        <f t="shared" si="8"/>
        <v>5407.0395599999993</v>
      </c>
      <c r="H378" s="2">
        <f t="shared" si="9"/>
        <v>0.45000000000027285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6654.82</v>
      </c>
      <c r="D379" s="1">
        <f>'PR-RAS'!E384</f>
        <v>3843.73</v>
      </c>
      <c r="E379" s="1">
        <v>0</v>
      </c>
      <c r="F379" s="1">
        <v>0</v>
      </c>
      <c r="G379" s="2">
        <f t="shared" si="8"/>
        <v>5421.38184</v>
      </c>
      <c r="H379" s="2">
        <f t="shared" si="9"/>
        <v>0.45000000000027285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5125</v>
      </c>
      <c r="D397" s="1">
        <f>'PR-RAS'!E402</f>
        <v>1000</v>
      </c>
      <c r="E397" s="1">
        <v>0</v>
      </c>
      <c r="F397" s="1">
        <v>0</v>
      </c>
      <c r="G397" s="2">
        <f t="shared" si="8"/>
        <v>2821.5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5125</v>
      </c>
      <c r="D398" s="1">
        <f>'PR-RAS'!E403</f>
        <v>1000</v>
      </c>
      <c r="E398" s="1">
        <v>0</v>
      </c>
      <c r="F398" s="1">
        <v>0</v>
      </c>
      <c r="G398" s="2">
        <f t="shared" si="8"/>
        <v>2828.625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18015.16</v>
      </c>
      <c r="D403" s="1">
        <f>'PR-RAS'!E408</f>
        <v>21490.73</v>
      </c>
      <c r="E403" s="1">
        <v>0</v>
      </c>
      <c r="F403" s="1">
        <v>0</v>
      </c>
      <c r="G403" s="2">
        <f t="shared" si="8"/>
        <v>24520.641240000001</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74.5</v>
      </c>
      <c r="E405" s="1">
        <v>0</v>
      </c>
      <c r="F405" s="1">
        <v>0</v>
      </c>
      <c r="G405" s="2">
        <f t="shared" si="8"/>
        <v>60.196000000000005</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2143498.12</v>
      </c>
      <c r="D407" s="1">
        <f>'PR-RAS'!E412</f>
        <v>2660964.75</v>
      </c>
      <c r="E407" s="1">
        <v>0</v>
      </c>
      <c r="F407" s="1">
        <v>0</v>
      </c>
      <c r="G407" s="2">
        <f t="shared" si="8"/>
        <v>3030963.6137200003</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2183781.6800000006</v>
      </c>
      <c r="D408" s="1">
        <f>'PR-RAS'!E413</f>
        <v>2656163.4499999997</v>
      </c>
      <c r="E408" s="1">
        <v>0</v>
      </c>
      <c r="F408" s="1">
        <v>0</v>
      </c>
      <c r="G408" s="2">
        <f t="shared" si="8"/>
        <v>3050916.1920599998</v>
      </c>
      <c r="H408" s="2">
        <f t="shared" si="9"/>
        <v>0.76999999908730388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4801.3000000002794</v>
      </c>
      <c r="E409" s="1">
        <v>0</v>
      </c>
      <c r="F409" s="1">
        <v>0</v>
      </c>
      <c r="G409" s="2">
        <f t="shared" si="8"/>
        <v>3917.8608000002278</v>
      </c>
      <c r="H409" s="2">
        <f t="shared" si="9"/>
        <v>0.30000000027939677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40283.560000000522</v>
      </c>
      <c r="D410" s="1">
        <f>'PR-RAS'!E415</f>
        <v>0</v>
      </c>
      <c r="E410" s="1">
        <v>0</v>
      </c>
      <c r="F410" s="1">
        <v>0</v>
      </c>
      <c r="G410" s="2">
        <f t="shared" si="8"/>
        <v>16475.976040000212</v>
      </c>
      <c r="H410" s="2">
        <f t="shared" si="9"/>
        <v>0.43999999947845936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17151.84</v>
      </c>
      <c r="D411" s="1">
        <f>'PR-RAS'!E416</f>
        <v>0</v>
      </c>
      <c r="E411" s="1">
        <v>0</v>
      </c>
      <c r="F411" s="1">
        <v>0</v>
      </c>
      <c r="G411" s="2">
        <f t="shared" si="8"/>
        <v>7032.2543999999998</v>
      </c>
      <c r="H411" s="2">
        <f t="shared" si="9"/>
        <v>0.15999999999985448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23131.72</v>
      </c>
      <c r="E412" s="1">
        <v>0</v>
      </c>
      <c r="F412" s="1">
        <v>0</v>
      </c>
      <c r="G412" s="2">
        <f t="shared" si="8"/>
        <v>19014.273840000002</v>
      </c>
      <c r="H412" s="2">
        <f t="shared" si="9"/>
        <v>0.27999999999883585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558.65</v>
      </c>
      <c r="D413" s="1">
        <f>'PR-RAS'!E418</f>
        <v>785</v>
      </c>
      <c r="E413" s="1">
        <v>0</v>
      </c>
      <c r="F413" s="1">
        <v>0</v>
      </c>
      <c r="G413" s="2">
        <f t="shared" si="8"/>
        <v>877.00379999999996</v>
      </c>
      <c r="H413" s="2">
        <f t="shared" si="9"/>
        <v>0.35000000000002274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2143498.12</v>
      </c>
      <c r="D633" s="1">
        <f>'PR-RAS'!E639</f>
        <v>2660964.75</v>
      </c>
      <c r="E633" s="1">
        <v>0</v>
      </c>
      <c r="F633" s="1">
        <v>0</v>
      </c>
      <c r="G633" s="2">
        <f t="shared" si="10"/>
        <v>4718150.2558399998</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2183781.6800000006</v>
      </c>
      <c r="D634" s="1">
        <f>'PR-RAS'!E640</f>
        <v>2656163.4499999997</v>
      </c>
      <c r="E634" s="1">
        <v>0</v>
      </c>
      <c r="F634" s="1">
        <v>0</v>
      </c>
      <c r="G634" s="2">
        <f t="shared" si="10"/>
        <v>4745036.7311399998</v>
      </c>
      <c r="H634" s="2">
        <f t="shared" si="11"/>
        <v>0.76999999908730388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4801.3000000002794</v>
      </c>
      <c r="E635" s="1">
        <v>0</v>
      </c>
      <c r="F635" s="1">
        <v>0</v>
      </c>
      <c r="G635" s="2">
        <f t="shared" si="10"/>
        <v>6088.0484000003544</v>
      </c>
      <c r="H635" s="2">
        <f t="shared" si="11"/>
        <v>0.30000000027939677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40283.560000000522</v>
      </c>
      <c r="D636" s="1">
        <f>'PR-RAS'!E642</f>
        <v>0</v>
      </c>
      <c r="E636" s="1">
        <v>0</v>
      </c>
      <c r="F636" s="1">
        <v>0</v>
      </c>
      <c r="G636" s="2">
        <f t="shared" si="10"/>
        <v>25580.060600000332</v>
      </c>
      <c r="H636" s="2">
        <f t="shared" si="11"/>
        <v>0.43999999947845936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17151.84</v>
      </c>
      <c r="D637" s="1">
        <f>'PR-RAS'!E643</f>
        <v>0</v>
      </c>
      <c r="E637" s="1">
        <v>0</v>
      </c>
      <c r="F637" s="1">
        <v>0</v>
      </c>
      <c r="G637" s="2">
        <f t="shared" si="10"/>
        <v>10908.570240000001</v>
      </c>
      <c r="H637" s="2">
        <f t="shared" si="11"/>
        <v>0.15999999999985448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23131.72</v>
      </c>
      <c r="E638" s="1">
        <v>0</v>
      </c>
      <c r="F638" s="1">
        <v>0</v>
      </c>
      <c r="G638" s="2">
        <f t="shared" si="10"/>
        <v>29469.811280000002</v>
      </c>
      <c r="H638" s="2">
        <f t="shared" si="11"/>
        <v>0.27999999999883585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23131.720000000521</v>
      </c>
      <c r="D640" s="1">
        <f>'PR-RAS'!E646</f>
        <v>18330.419999999722</v>
      </c>
      <c r="E640" s="1">
        <v>0</v>
      </c>
      <c r="F640" s="1">
        <v>0</v>
      </c>
      <c r="G640" s="2">
        <f t="shared" si="10"/>
        <v>38207.445839999978</v>
      </c>
      <c r="H640" s="2">
        <f t="shared" si="11"/>
        <v>0.69999999920037226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154091.69</v>
      </c>
      <c r="D641" s="1">
        <f>'PR-RAS'!E647</f>
        <v>176823.65</v>
      </c>
      <c r="E641" s="1">
        <v>0</v>
      </c>
      <c r="F641" s="1">
        <v>0</v>
      </c>
      <c r="G641" s="2">
        <f t="shared" si="10"/>
        <v>324952.95360000001</v>
      </c>
      <c r="H641" s="2">
        <f t="shared" si="11"/>
        <v>0.66000000000349246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45568.3</v>
      </c>
      <c r="D642" s="1">
        <f>'PR-RAS'!E649</f>
        <v>9928.66</v>
      </c>
      <c r="E642" s="1">
        <v>0</v>
      </c>
      <c r="F642" s="1">
        <v>0</v>
      </c>
      <c r="G642" s="2">
        <f t="shared" si="10"/>
        <v>41937.822420000004</v>
      </c>
      <c r="H642" s="2">
        <f t="shared" si="11"/>
        <v>0.6400000000030559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441730.84</v>
      </c>
      <c r="D643" s="1">
        <f>'PR-RAS'!E650</f>
        <v>506258</v>
      </c>
      <c r="E643" s="1">
        <v>0</v>
      </c>
      <c r="F643" s="1">
        <v>0</v>
      </c>
      <c r="G643" s="2">
        <f t="shared" si="10"/>
        <v>933626.47128000006</v>
      </c>
      <c r="H643" s="2">
        <f t="shared" si="11"/>
        <v>0.15999999997438863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477370.48</v>
      </c>
      <c r="D644" s="1">
        <f>'PR-RAS'!E651</f>
        <v>485447.54</v>
      </c>
      <c r="E644" s="1">
        <v>0</v>
      </c>
      <c r="F644" s="1">
        <v>0</v>
      </c>
      <c r="G644" s="2">
        <f t="shared" si="10"/>
        <v>931234.75508000003</v>
      </c>
      <c r="H644" s="2">
        <f t="shared" si="11"/>
        <v>0.94000000000232831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9928.6600000000326</v>
      </c>
      <c r="D645" s="1">
        <f>'PR-RAS'!E652</f>
        <v>30739.119999999995</v>
      </c>
      <c r="E645" s="1">
        <v>0</v>
      </c>
      <c r="F645" s="1">
        <v>0</v>
      </c>
      <c r="G645" s="2">
        <f t="shared" si="10"/>
        <v>45986.043600000019</v>
      </c>
      <c r="H645" s="2">
        <f t="shared" si="11"/>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90</v>
      </c>
      <c r="E647" s="1">
        <v>0</v>
      </c>
      <c r="F647" s="1">
        <v>0</v>
      </c>
      <c r="G647" s="2">
        <f t="shared" si="10"/>
        <v>172.482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79</v>
      </c>
      <c r="D649" s="1">
        <f>'PR-RAS'!E656</f>
        <v>79</v>
      </c>
      <c r="E649" s="1">
        <v>0</v>
      </c>
      <c r="F649" s="1">
        <v>0</v>
      </c>
      <c r="G649" s="2">
        <f t="shared" si="10"/>
        <v>153.57599999999999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1973710.93</v>
      </c>
      <c r="D668" s="1">
        <f>'PR-RAS'!E675</f>
        <v>2427888.48</v>
      </c>
      <c r="E668" s="1">
        <v>0</v>
      </c>
      <c r="F668" s="1">
        <v>0</v>
      </c>
      <c r="G668" s="2">
        <f t="shared" si="10"/>
        <v>4555268.4226299999</v>
      </c>
      <c r="H668" s="2">
        <f t="shared" si="11"/>
        <v>0.55000000004656613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1997.4</v>
      </c>
      <c r="D669" s="1">
        <f>'PR-RAS'!E676</f>
        <v>17773.95</v>
      </c>
      <c r="E669" s="1">
        <v>0</v>
      </c>
      <c r="F669" s="1">
        <v>0</v>
      </c>
      <c r="G669" s="2">
        <f t="shared" si="10"/>
        <v>25080.260400000003</v>
      </c>
      <c r="H669" s="2">
        <f t="shared" si="11"/>
        <v>0.44999999999936335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5518.61</v>
      </c>
      <c r="D670" s="1">
        <f>'PR-RAS'!E677</f>
        <v>3842.34</v>
      </c>
      <c r="E670" s="1">
        <v>0</v>
      </c>
      <c r="F670" s="1">
        <v>0</v>
      </c>
      <c r="G670" s="2">
        <f t="shared" si="10"/>
        <v>8833.0010100000018</v>
      </c>
      <c r="H670" s="2">
        <f t="shared" si="11"/>
        <v>0.73000000000047294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6235.34</v>
      </c>
      <c r="D671" s="1">
        <f>'PR-RAS'!E678</f>
        <v>13216.51</v>
      </c>
      <c r="E671" s="1">
        <v>0</v>
      </c>
      <c r="F671" s="1">
        <v>0</v>
      </c>
      <c r="G671" s="2">
        <f t="shared" si="10"/>
        <v>21887.801200000002</v>
      </c>
      <c r="H671" s="2">
        <f t="shared" si="11"/>
        <v>0.82999999999992724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7413.8</v>
      </c>
      <c r="D687" s="1">
        <f>'PR-RAS'!E694</f>
        <v>0</v>
      </c>
      <c r="E687" s="1">
        <v>0</v>
      </c>
      <c r="F687" s="1">
        <v>0</v>
      </c>
      <c r="G687" s="2">
        <f t="shared" si="10"/>
        <v>5085.8668000000007</v>
      </c>
      <c r="H687" s="2">
        <f t="shared" si="11"/>
        <v>0.1999999999998181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22618.799999999999</v>
      </c>
      <c r="D688" s="1">
        <f>'PR-RAS'!E695</f>
        <v>38298.879999999997</v>
      </c>
      <c r="E688" s="1">
        <v>0</v>
      </c>
      <c r="F688" s="1">
        <v>0</v>
      </c>
      <c r="G688" s="2">
        <f t="shared" si="10"/>
        <v>68161.776720000009</v>
      </c>
      <c r="H688" s="2">
        <f t="shared" si="11"/>
        <v>0.32000000000334694</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16701</v>
      </c>
      <c r="D703" s="1">
        <f>'PR-RAS'!E710</f>
        <v>13292.87</v>
      </c>
      <c r="E703" s="1">
        <v>0</v>
      </c>
      <c r="F703" s="1">
        <v>0</v>
      </c>
      <c r="G703" s="2">
        <f t="shared" si="10"/>
        <v>30387.291480000004</v>
      </c>
      <c r="H703" s="2">
        <f t="shared" si="11"/>
        <v>0.12999999999919964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4295.63</v>
      </c>
      <c r="D709" s="1">
        <f>'PR-RAS'!E716</f>
        <v>0</v>
      </c>
      <c r="E709" s="1">
        <v>0</v>
      </c>
      <c r="F709" s="1">
        <v>0</v>
      </c>
      <c r="G709" s="2">
        <f t="shared" si="10"/>
        <v>3041.3060399999999</v>
      </c>
      <c r="H709" s="2">
        <f t="shared" si="11"/>
        <v>0.36999999999989086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1901.3</v>
      </c>
      <c r="D710" s="1">
        <f>'PR-RAS'!E717</f>
        <v>1324.32</v>
      </c>
      <c r="E710" s="1">
        <v>0</v>
      </c>
      <c r="F710" s="1">
        <v>0</v>
      </c>
      <c r="G710" s="2">
        <f t="shared" si="10"/>
        <v>3225.9074599999994</v>
      </c>
      <c r="H710" s="2">
        <f t="shared" si="11"/>
        <v>0.61999999999989086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60607.11</v>
      </c>
      <c r="D711" s="1">
        <f>'PR-RAS'!E718</f>
        <v>58983.96</v>
      </c>
      <c r="E711" s="1">
        <v>0</v>
      </c>
      <c r="F711" s="1">
        <v>0</v>
      </c>
      <c r="G711" s="2">
        <f t="shared" si="10"/>
        <v>126788.27129999999</v>
      </c>
      <c r="H711" s="2">
        <f t="shared" si="11"/>
        <v>0.15000000000145519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4951.3</v>
      </c>
      <c r="D713" s="1">
        <f>'PR-RAS'!E720</f>
        <v>5694.36</v>
      </c>
      <c r="E713" s="1">
        <v>0</v>
      </c>
      <c r="F713" s="1">
        <v>0</v>
      </c>
      <c r="G713" s="2">
        <f t="shared" si="10"/>
        <v>11634.09424</v>
      </c>
      <c r="H713" s="2">
        <f t="shared" si="11"/>
        <v>0.65999999999985448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88.52</v>
      </c>
      <c r="D714" s="1">
        <f>'PR-RAS'!E721</f>
        <v>0</v>
      </c>
      <c r="E714" s="1">
        <v>0</v>
      </c>
      <c r="F714" s="1">
        <v>0</v>
      </c>
      <c r="G714" s="2">
        <f t="shared" si="10"/>
        <v>63.114759999999997</v>
      </c>
      <c r="H714" s="2">
        <f t="shared" si="11"/>
        <v>0.48000000000000398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184.22</v>
      </c>
      <c r="D716" s="1">
        <f>'PR-RAS'!E723</f>
        <v>298.7</v>
      </c>
      <c r="E716" s="1">
        <v>0</v>
      </c>
      <c r="F716" s="1">
        <v>0</v>
      </c>
      <c r="G716" s="2">
        <f t="shared" si="10"/>
        <v>558.85829999999999</v>
      </c>
      <c r="H716" s="2">
        <f t="shared" si="11"/>
        <v>0.52000000000001023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28766.720000000001</v>
      </c>
      <c r="D821" s="1">
        <f>'PR-RAS'!E828</f>
        <v>32572.36</v>
      </c>
      <c r="E821" s="1">
        <v>0</v>
      </c>
      <c r="F821" s="1">
        <v>0</v>
      </c>
      <c r="G821" s="2">
        <f t="shared" si="18"/>
        <v>77007.380799999999</v>
      </c>
      <c r="H821" s="2">
        <f t="shared" si="19"/>
        <v>0.63999999999941792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4627946.0999999996</v>
      </c>
      <c r="D984" s="6">
        <f>BILANCA!E6</f>
        <v>4620036.75</v>
      </c>
      <c r="E984" s="6">
        <v>0</v>
      </c>
      <c r="F984" s="6">
        <v>0</v>
      </c>
      <c r="G984" s="7">
        <f t="shared" ref="G984:G1241" si="22">B984/1000*C984+B984/500*D984</f>
        <v>13868.0196</v>
      </c>
      <c r="H984" s="7">
        <f t="shared" si="19"/>
        <v>0.34999999962747097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4456276.01</v>
      </c>
      <c r="D985" s="1">
        <f>BILANCA!E7</f>
        <v>4409699.78</v>
      </c>
      <c r="E985" s="1">
        <v>0</v>
      </c>
      <c r="F985" s="1">
        <v>0</v>
      </c>
      <c r="G985" s="2">
        <f t="shared" si="22"/>
        <v>26551.351139999999</v>
      </c>
      <c r="H985" s="2">
        <f t="shared" si="19"/>
        <v>0.22999999951571226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2532.31</v>
      </c>
      <c r="D986" s="1">
        <f>BILANCA!E8</f>
        <v>2532.31</v>
      </c>
      <c r="E986" s="1">
        <v>0</v>
      </c>
      <c r="F986" s="1">
        <v>0</v>
      </c>
      <c r="G986" s="2">
        <f t="shared" si="22"/>
        <v>22.790790000000001</v>
      </c>
      <c r="H986" s="2">
        <f t="shared" si="19"/>
        <v>0.61999999999989086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2532.31</v>
      </c>
      <c r="D987" s="1">
        <f>BILANCA!E9</f>
        <v>2532.31</v>
      </c>
      <c r="E987" s="1">
        <v>0</v>
      </c>
      <c r="F987" s="1">
        <v>0</v>
      </c>
      <c r="G987" s="2">
        <f t="shared" si="22"/>
        <v>30.387719999999998</v>
      </c>
      <c r="H987" s="2">
        <f t="shared" si="19"/>
        <v>0.61999999999989086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4448618.7</v>
      </c>
      <c r="D990" s="1">
        <f>BILANCA!E12</f>
        <v>4401042.4700000007</v>
      </c>
      <c r="E990" s="1">
        <v>0</v>
      </c>
      <c r="F990" s="1">
        <v>0</v>
      </c>
      <c r="G990" s="2">
        <f t="shared" si="22"/>
        <v>92754.925480000005</v>
      </c>
      <c r="H990" s="2">
        <f t="shared" si="19"/>
        <v>0.77000000048428774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4416862.34</v>
      </c>
      <c r="D991" s="1">
        <f>BILANCA!E13</f>
        <v>4342762.03</v>
      </c>
      <c r="E991" s="1">
        <v>0</v>
      </c>
      <c r="F991" s="1">
        <v>0</v>
      </c>
      <c r="G991" s="2">
        <f t="shared" si="22"/>
        <v>104819.09120000001</v>
      </c>
      <c r="H991" s="2">
        <f t="shared" si="19"/>
        <v>0.37000000011175871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5895102.6200000001</v>
      </c>
      <c r="D993" s="1">
        <f>BILANCA!E15</f>
        <v>5895102.6200000001</v>
      </c>
      <c r="E993" s="1">
        <v>0</v>
      </c>
      <c r="F993" s="1">
        <v>0</v>
      </c>
      <c r="G993" s="2">
        <f t="shared" si="22"/>
        <v>176853.07860000001</v>
      </c>
      <c r="H993" s="2">
        <f t="shared" si="19"/>
        <v>0.75999999977648258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2575.3200000000002</v>
      </c>
      <c r="D994" s="1">
        <f>BILANCA!E16</f>
        <v>2575.3200000000002</v>
      </c>
      <c r="E994" s="1">
        <v>0</v>
      </c>
      <c r="F994" s="1">
        <v>0</v>
      </c>
      <c r="G994" s="2">
        <f t="shared" si="22"/>
        <v>84.985560000000007</v>
      </c>
      <c r="H994" s="2">
        <f t="shared" si="19"/>
        <v>0.64000000000032742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8230.31</v>
      </c>
      <c r="D995" s="1">
        <f>BILANCA!E17</f>
        <v>8230.31</v>
      </c>
      <c r="E995" s="1">
        <v>0</v>
      </c>
      <c r="F995" s="1">
        <v>0</v>
      </c>
      <c r="G995" s="2">
        <f t="shared" si="22"/>
        <v>296.29115999999999</v>
      </c>
      <c r="H995" s="2">
        <f t="shared" si="19"/>
        <v>0.61999999999898137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1489045.91</v>
      </c>
      <c r="D996" s="1">
        <f>BILANCA!E18</f>
        <v>1563146.22</v>
      </c>
      <c r="E996" s="1">
        <v>0</v>
      </c>
      <c r="F996" s="1">
        <v>0</v>
      </c>
      <c r="G996" s="2">
        <f t="shared" si="22"/>
        <v>59999.398549999998</v>
      </c>
      <c r="H996" s="2">
        <f t="shared" si="19"/>
        <v>0.31000000005587935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31756.360000000044</v>
      </c>
      <c r="D997" s="1">
        <f>BILANCA!E19</f>
        <v>58280.44</v>
      </c>
      <c r="E997" s="1">
        <v>0</v>
      </c>
      <c r="F997" s="1">
        <v>0</v>
      </c>
      <c r="G997" s="2">
        <f t="shared" si="22"/>
        <v>2076.4413600000007</v>
      </c>
      <c r="H997" s="2">
        <f t="shared" si="19"/>
        <v>0.80000000004656613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157356.95000000001</v>
      </c>
      <c r="D998" s="1">
        <f>BILANCA!E20</f>
        <v>246672.52</v>
      </c>
      <c r="E998" s="1">
        <v>0</v>
      </c>
      <c r="F998" s="1">
        <v>0</v>
      </c>
      <c r="G998" s="2">
        <f t="shared" si="22"/>
        <v>9760.529849999999</v>
      </c>
      <c r="H998" s="2">
        <f t="shared" si="19"/>
        <v>0.52999999999883585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21039.24</v>
      </c>
      <c r="D999" s="1">
        <f>BILANCA!E21</f>
        <v>19726.22</v>
      </c>
      <c r="E999" s="1">
        <v>0</v>
      </c>
      <c r="F999" s="1">
        <v>0</v>
      </c>
      <c r="G999" s="2">
        <f t="shared" si="22"/>
        <v>967.86688000000004</v>
      </c>
      <c r="H999" s="2">
        <f t="shared" si="19"/>
        <v>0.46000000000276486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24711.25</v>
      </c>
      <c r="D1000" s="1">
        <f>BILANCA!E22</f>
        <v>33460.75</v>
      </c>
      <c r="E1000" s="1">
        <v>0</v>
      </c>
      <c r="F1000" s="1">
        <v>0</v>
      </c>
      <c r="G1000" s="2">
        <f t="shared" si="22"/>
        <v>1557.75675</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451.81</v>
      </c>
      <c r="D1002" s="1">
        <f>BILANCA!E24</f>
        <v>451.81</v>
      </c>
      <c r="E1002" s="1">
        <v>0</v>
      </c>
      <c r="F1002" s="1">
        <v>0</v>
      </c>
      <c r="G1002" s="2">
        <f t="shared" si="22"/>
        <v>25.753169999999997</v>
      </c>
      <c r="H1002" s="2">
        <f t="shared" si="19"/>
        <v>0.37999999999999545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166652.07</v>
      </c>
      <c r="D1003" s="1">
        <f>BILANCA!E25</f>
        <v>144323.04999999999</v>
      </c>
      <c r="E1003" s="1">
        <v>0</v>
      </c>
      <c r="F1003" s="1">
        <v>0</v>
      </c>
      <c r="G1003" s="2">
        <f t="shared" si="22"/>
        <v>9105.9634000000005</v>
      </c>
      <c r="H1003" s="2">
        <f t="shared" si="19"/>
        <v>0.11999999999534339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115722.27</v>
      </c>
      <c r="D1004" s="1">
        <f>BILANCA!E26</f>
        <v>116097.13</v>
      </c>
      <c r="E1004" s="1">
        <v>0</v>
      </c>
      <c r="F1004" s="1">
        <v>0</v>
      </c>
      <c r="G1004" s="2">
        <f t="shared" si="22"/>
        <v>7306.2471300000016</v>
      </c>
      <c r="H1004" s="2">
        <f t="shared" si="19"/>
        <v>0.40000000000873115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454177.23</v>
      </c>
      <c r="D1006" s="1">
        <f>BILANCA!E28</f>
        <v>502451.04</v>
      </c>
      <c r="E1006" s="1">
        <v>0</v>
      </c>
      <c r="F1006" s="1">
        <v>0</v>
      </c>
      <c r="G1006" s="2">
        <f t="shared" si="22"/>
        <v>33558.824130000001</v>
      </c>
      <c r="H1006" s="2">
        <f t="shared" si="19"/>
        <v>0.26999999996041879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149.44999999999999</v>
      </c>
      <c r="D1008" s="1">
        <f>BILANCA!E30</f>
        <v>149.44999999999999</v>
      </c>
      <c r="E1008" s="1">
        <v>0</v>
      </c>
      <c r="F1008" s="1">
        <v>0</v>
      </c>
      <c r="G1008" s="2">
        <f t="shared" si="22"/>
        <v>11.20875</v>
      </c>
      <c r="H1008" s="2">
        <f t="shared" si="19"/>
        <v>0.89999999999997726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149.44999999999999</v>
      </c>
      <c r="D1012" s="1">
        <f>BILANCA!E34</f>
        <v>149.44999999999999</v>
      </c>
      <c r="E1012" s="1">
        <v>0</v>
      </c>
      <c r="F1012" s="1">
        <v>0</v>
      </c>
      <c r="G1012" s="2">
        <f t="shared" si="22"/>
        <v>13.002149999999999</v>
      </c>
      <c r="H1012" s="2">
        <f t="shared" si="19"/>
        <v>0.89999999999997726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138168.12</v>
      </c>
      <c r="D1014" s="1">
        <f>BILANCA!E36</f>
        <v>142011.85</v>
      </c>
      <c r="E1014" s="1">
        <v>0</v>
      </c>
      <c r="F1014" s="1">
        <v>0</v>
      </c>
      <c r="G1014" s="2">
        <f t="shared" si="22"/>
        <v>13087.94642</v>
      </c>
      <c r="H1014" s="2">
        <f t="shared" si="19"/>
        <v>0.26999999998952262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138168.12</v>
      </c>
      <c r="D1018" s="1">
        <f>BILANCA!E40</f>
        <v>142011.85</v>
      </c>
      <c r="E1018" s="1">
        <v>0</v>
      </c>
      <c r="F1018" s="1">
        <v>0</v>
      </c>
      <c r="G1018" s="2">
        <f t="shared" si="22"/>
        <v>14776.713700000002</v>
      </c>
      <c r="H1018" s="2">
        <f t="shared" si="19"/>
        <v>0.26999999998952262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181095.6</v>
      </c>
      <c r="D1032" s="1">
        <f>BILANCA!E54</f>
        <v>175295.56</v>
      </c>
      <c r="E1032" s="1">
        <v>0</v>
      </c>
      <c r="F1032" s="1">
        <v>0</v>
      </c>
      <c r="G1032" s="2">
        <f t="shared" si="22"/>
        <v>26052.649279999998</v>
      </c>
      <c r="H1032" s="2">
        <f t="shared" si="19"/>
        <v>0.83999999999650754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181095.6</v>
      </c>
      <c r="D1033" s="1">
        <f>BILANCA!E55</f>
        <v>175295.56</v>
      </c>
      <c r="E1033" s="1">
        <v>0</v>
      </c>
      <c r="F1033" s="1">
        <v>0</v>
      </c>
      <c r="G1033" s="2">
        <f t="shared" si="22"/>
        <v>26584.336000000003</v>
      </c>
      <c r="H1033" s="2">
        <f t="shared" si="19"/>
        <v>0.83999999999650754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5125</v>
      </c>
      <c r="D1034" s="1">
        <f>BILANCA!E56</f>
        <v>6125</v>
      </c>
      <c r="E1034" s="1">
        <v>0</v>
      </c>
      <c r="F1034" s="1">
        <v>0</v>
      </c>
      <c r="G1034" s="2">
        <f t="shared" si="22"/>
        <v>886.125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5125</v>
      </c>
      <c r="D1035" s="1">
        <f>BILANCA!E57</f>
        <v>6125</v>
      </c>
      <c r="E1035" s="1">
        <v>0</v>
      </c>
      <c r="F1035" s="1">
        <v>0</v>
      </c>
      <c r="G1035" s="2">
        <f t="shared" si="22"/>
        <v>903.5</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171670.09</v>
      </c>
      <c r="D1046" s="1">
        <f>BILANCA!E68</f>
        <v>210336.97</v>
      </c>
      <c r="E1046" s="1">
        <v>0</v>
      </c>
      <c r="F1046" s="1">
        <v>0</v>
      </c>
      <c r="G1046" s="2">
        <f t="shared" si="22"/>
        <v>37317.673889999998</v>
      </c>
      <c r="H1046" s="2">
        <f t="shared" si="19"/>
        <v>0.11999999999534339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9928.66</v>
      </c>
      <c r="D1047" s="1">
        <f>BILANCA!E69</f>
        <v>30739.119999999999</v>
      </c>
      <c r="E1047" s="1">
        <v>0</v>
      </c>
      <c r="F1047" s="1">
        <v>0</v>
      </c>
      <c r="G1047" s="2">
        <f t="shared" si="22"/>
        <v>4570.0416000000005</v>
      </c>
      <c r="H1047" s="2">
        <f t="shared" si="19"/>
        <v>0.45999999999912689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9746.86</v>
      </c>
      <c r="D1048" s="1">
        <f>BILANCA!E70</f>
        <v>30685.66</v>
      </c>
      <c r="E1048" s="1">
        <v>0</v>
      </c>
      <c r="F1048" s="1">
        <v>0</v>
      </c>
      <c r="G1048" s="2">
        <f t="shared" si="22"/>
        <v>4622.6817000000001</v>
      </c>
      <c r="H1048" s="2">
        <f t="shared" si="19"/>
        <v>0.47999999999956344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9746.86</v>
      </c>
      <c r="D1050" s="1">
        <f>BILANCA!E72</f>
        <v>30685.66</v>
      </c>
      <c r="E1050" s="1">
        <v>0</v>
      </c>
      <c r="F1050" s="1">
        <v>0</v>
      </c>
      <c r="G1050" s="2">
        <f t="shared" si="22"/>
        <v>4764.9180600000009</v>
      </c>
      <c r="H1050" s="2">
        <f t="shared" si="19"/>
        <v>0.47999999999956344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181.8</v>
      </c>
      <c r="D1054" s="1">
        <f>BILANCA!E76</f>
        <v>53.46</v>
      </c>
      <c r="E1054" s="1">
        <v>0</v>
      </c>
      <c r="F1054" s="1">
        <v>0</v>
      </c>
      <c r="G1054" s="2">
        <f t="shared" si="22"/>
        <v>20.499119999999998</v>
      </c>
      <c r="H1054" s="2">
        <f t="shared" si="19"/>
        <v>0.65999999999998948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7091.08</v>
      </c>
      <c r="D1056" s="1">
        <f>BILANCA!E78</f>
        <v>1989.2</v>
      </c>
      <c r="E1056" s="1">
        <v>0</v>
      </c>
      <c r="F1056" s="1">
        <v>0</v>
      </c>
      <c r="G1056" s="2">
        <f t="shared" si="22"/>
        <v>808.07204000000002</v>
      </c>
      <c r="H1056" s="2">
        <f t="shared" si="19"/>
        <v>0.27999999999997272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7091.08</v>
      </c>
      <c r="D1064" s="1">
        <f>BILANCA!E86</f>
        <v>1989.2</v>
      </c>
      <c r="E1064" s="1">
        <v>0</v>
      </c>
      <c r="F1064" s="1">
        <v>0</v>
      </c>
      <c r="G1064" s="2">
        <f t="shared" si="22"/>
        <v>896.62788</v>
      </c>
      <c r="H1064" s="2">
        <f t="shared" si="19"/>
        <v>0.27999999999997272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558.66000000000008</v>
      </c>
      <c r="D1124" s="1">
        <f>BILANCA!E146</f>
        <v>785</v>
      </c>
      <c r="E1124" s="1">
        <v>0</v>
      </c>
      <c r="F1124" s="1">
        <v>0</v>
      </c>
      <c r="G1124" s="2">
        <f t="shared" si="22"/>
        <v>300.14105999999998</v>
      </c>
      <c r="H1124" s="2">
        <f t="shared" si="23"/>
        <v>0.33999999999991815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280</v>
      </c>
      <c r="E1137" s="1">
        <v>0</v>
      </c>
      <c r="F1137" s="1">
        <v>0</v>
      </c>
      <c r="G1137" s="2">
        <f t="shared" si="22"/>
        <v>86.24</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720.58</v>
      </c>
      <c r="D1138" s="1">
        <f>BILANCA!E160</f>
        <v>505</v>
      </c>
      <c r="E1138" s="1">
        <v>0</v>
      </c>
      <c r="F1138" s="1">
        <v>0</v>
      </c>
      <c r="G1138" s="2">
        <f t="shared" si="22"/>
        <v>268.23990000000003</v>
      </c>
      <c r="H1138" s="2">
        <f t="shared" si="23"/>
        <v>0.41999999999995907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161.91999999999999</v>
      </c>
      <c r="D1141" s="1">
        <f>BILANCA!E163</f>
        <v>0</v>
      </c>
      <c r="E1141" s="1">
        <v>0</v>
      </c>
      <c r="F1141" s="1">
        <v>0</v>
      </c>
      <c r="G1141" s="2">
        <f t="shared" si="22"/>
        <v>25.583359999999999</v>
      </c>
      <c r="H1141" s="2">
        <f t="shared" si="23"/>
        <v>8.0000000000012506E-2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154091.69</v>
      </c>
      <c r="D1148" s="1">
        <f>BILANCA!E170</f>
        <v>176823.65</v>
      </c>
      <c r="E1148" s="1">
        <v>0</v>
      </c>
      <c r="F1148" s="1">
        <v>0</v>
      </c>
      <c r="G1148" s="2">
        <f t="shared" si="22"/>
        <v>83776.933350000007</v>
      </c>
      <c r="H1148" s="2">
        <f t="shared" si="23"/>
        <v>0.66000000000349246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154091.69</v>
      </c>
      <c r="D1151" s="1">
        <f>BILANCA!E173</f>
        <v>176823.65</v>
      </c>
      <c r="E1151" s="1">
        <v>0</v>
      </c>
      <c r="F1151" s="1">
        <v>0</v>
      </c>
      <c r="G1151" s="2">
        <f t="shared" si="22"/>
        <v>85300.150320000001</v>
      </c>
      <c r="H1151" s="2">
        <f t="shared" si="23"/>
        <v>0.66000000000349246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4627946.1000000006</v>
      </c>
      <c r="D1152" s="1">
        <f>BILANCA!E175</f>
        <v>4620036.75</v>
      </c>
      <c r="E1152" s="1">
        <v>0</v>
      </c>
      <c r="F1152" s="1">
        <v>0</v>
      </c>
      <c r="G1152" s="2">
        <f t="shared" si="22"/>
        <v>2343695.3124000002</v>
      </c>
      <c r="H1152" s="2">
        <f t="shared" si="23"/>
        <v>0.35000000055879354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194243.15999999997</v>
      </c>
      <c r="D1153" s="1">
        <f>BILANCA!E176</f>
        <v>227882.39</v>
      </c>
      <c r="E1153" s="1">
        <v>0</v>
      </c>
      <c r="F1153" s="1">
        <v>0</v>
      </c>
      <c r="G1153" s="2">
        <f t="shared" si="22"/>
        <v>110501.34980000001</v>
      </c>
      <c r="H1153" s="2">
        <f t="shared" si="23"/>
        <v>0.54999999998835847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194243.15999999997</v>
      </c>
      <c r="D1154" s="1">
        <f>BILANCA!E177</f>
        <v>219132.89</v>
      </c>
      <c r="E1154" s="1">
        <v>0</v>
      </c>
      <c r="F1154" s="1">
        <v>0</v>
      </c>
      <c r="G1154" s="2">
        <f t="shared" si="22"/>
        <v>108159.02874000001</v>
      </c>
      <c r="H1154" s="2">
        <f t="shared" si="23"/>
        <v>0.26999999996041879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163881.87</v>
      </c>
      <c r="D1155" s="1">
        <f>BILANCA!E178</f>
        <v>190449.79</v>
      </c>
      <c r="E1155" s="1">
        <v>0</v>
      </c>
      <c r="F1155" s="1">
        <v>0</v>
      </c>
      <c r="G1155" s="2">
        <f t="shared" si="22"/>
        <v>93702.40939999999</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23483.94</v>
      </c>
      <c r="D1156" s="1">
        <f>BILANCA!E179</f>
        <v>25924</v>
      </c>
      <c r="E1156" s="1">
        <v>0</v>
      </c>
      <c r="F1156" s="1">
        <v>0</v>
      </c>
      <c r="G1156" s="2">
        <f t="shared" si="22"/>
        <v>13032.425619999998</v>
      </c>
      <c r="H1156" s="2">
        <f t="shared" si="23"/>
        <v>6.0000000001309672E-2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97.02</v>
      </c>
      <c r="D1157" s="1">
        <f>BILANCA!E180</f>
        <v>127.67</v>
      </c>
      <c r="E1157" s="1">
        <v>0</v>
      </c>
      <c r="F1157" s="1">
        <v>0</v>
      </c>
      <c r="G1157" s="2">
        <f t="shared" si="22"/>
        <v>61.310639999999992</v>
      </c>
      <c r="H1157" s="2">
        <f t="shared" si="23"/>
        <v>0.34999999999999432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97.02</v>
      </c>
      <c r="D1160" s="1">
        <f>BILANCA!E183</f>
        <v>127.67</v>
      </c>
      <c r="E1160" s="1">
        <v>0</v>
      </c>
      <c r="F1160" s="1">
        <v>0</v>
      </c>
      <c r="G1160" s="2">
        <f t="shared" si="22"/>
        <v>62.367719999999998</v>
      </c>
      <c r="H1160" s="2">
        <f t="shared" si="23"/>
        <v>0.34999999999999432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192.43</v>
      </c>
      <c r="E1163" s="1">
        <v>0</v>
      </c>
      <c r="F1163" s="1">
        <v>0</v>
      </c>
      <c r="G1163" s="2">
        <f t="shared" si="22"/>
        <v>69.274799999999999</v>
      </c>
      <c r="H1163" s="2">
        <f t="shared" si="23"/>
        <v>0.43000000000000682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6780.33</v>
      </c>
      <c r="D1165" s="1">
        <f>BILANCA!E188</f>
        <v>2439</v>
      </c>
      <c r="E1165" s="1">
        <v>0</v>
      </c>
      <c r="F1165" s="1">
        <v>0</v>
      </c>
      <c r="G1165" s="2">
        <f t="shared" si="22"/>
        <v>2121.8160600000001</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8749.5</v>
      </c>
      <c r="E1166" s="1">
        <v>0</v>
      </c>
      <c r="F1166" s="1">
        <v>0</v>
      </c>
      <c r="G1166" s="2">
        <f t="shared" si="22"/>
        <v>3202.317</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4433702.9400000004</v>
      </c>
      <c r="D1214" s="1">
        <f>BILANCA!E237</f>
        <v>4392154.3600000003</v>
      </c>
      <c r="E1214" s="1">
        <v>0</v>
      </c>
      <c r="F1214" s="1">
        <v>0</v>
      </c>
      <c r="G1214" s="2">
        <f t="shared" si="22"/>
        <v>3053360.6934600007</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4456276.01</v>
      </c>
      <c r="D1215" s="1">
        <f>BILANCA!E238</f>
        <v>4409699.78</v>
      </c>
      <c r="E1215" s="1">
        <v>0</v>
      </c>
      <c r="F1215" s="1">
        <v>0</v>
      </c>
      <c r="G1215" s="2">
        <f t="shared" si="22"/>
        <v>3079956.7322400003</v>
      </c>
      <c r="H1215" s="2">
        <f t="shared" si="23"/>
        <v>0.22999999951571226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4456276.01</v>
      </c>
      <c r="D1216" s="1">
        <f>BILANCA!E239</f>
        <v>4409699.78</v>
      </c>
      <c r="E1216" s="1">
        <v>0</v>
      </c>
      <c r="F1216" s="1">
        <v>0</v>
      </c>
      <c r="G1216" s="2">
        <f t="shared" si="22"/>
        <v>3093232.4078100002</v>
      </c>
      <c r="H1216" s="2">
        <f t="shared" si="23"/>
        <v>0.22999999951571226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4449573.0999999996</v>
      </c>
      <c r="D1217" s="1">
        <f>BILANCA!E240</f>
        <v>4405123.9800000004</v>
      </c>
      <c r="E1217" s="1">
        <v>0</v>
      </c>
      <c r="F1217" s="1">
        <v>0</v>
      </c>
      <c r="G1217" s="2">
        <f t="shared" si="22"/>
        <v>3102798.1280400003</v>
      </c>
      <c r="H1217" s="2">
        <f t="shared" si="23"/>
        <v>0.11999999918043613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6702.91</v>
      </c>
      <c r="D1218" s="1">
        <f>BILANCA!E241</f>
        <v>4575.8</v>
      </c>
      <c r="E1218" s="1">
        <v>0</v>
      </c>
      <c r="F1218" s="1">
        <v>0</v>
      </c>
      <c r="G1218" s="2">
        <f t="shared" si="22"/>
        <v>3725.8098499999996</v>
      </c>
      <c r="H1218" s="2">
        <f t="shared" si="23"/>
        <v>0.28999999999996362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-23131.719999999998</v>
      </c>
      <c r="D1222" s="1">
        <f>BILANCA!E245</f>
        <v>-18330.419999999998</v>
      </c>
      <c r="E1222" s="1">
        <v>0</v>
      </c>
      <c r="F1222" s="1">
        <v>0</v>
      </c>
      <c r="G1222" s="2">
        <f t="shared" si="22"/>
        <v>-14290.421839999999</v>
      </c>
      <c r="H1222" s="2">
        <f t="shared" si="23"/>
        <v>0.7000000000007276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23131.719999999998</v>
      </c>
      <c r="D1227" s="1">
        <f>BILANCA!E250</f>
        <v>18330.419999999998</v>
      </c>
      <c r="E1227" s="1">
        <v>0</v>
      </c>
      <c r="F1227" s="1">
        <v>0</v>
      </c>
      <c r="G1227" s="2">
        <f t="shared" si="22"/>
        <v>14589.384639999997</v>
      </c>
      <c r="H1227" s="2">
        <f t="shared" si="23"/>
        <v>0.7000000000007276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21995.51</v>
      </c>
      <c r="D1228" s="1">
        <f>BILANCA!E251</f>
        <v>18255.919999999998</v>
      </c>
      <c r="E1228" s="1">
        <v>0</v>
      </c>
      <c r="F1228" s="1">
        <v>0</v>
      </c>
      <c r="G1228" s="2">
        <f t="shared" si="22"/>
        <v>14334.300749999999</v>
      </c>
      <c r="H1228" s="2">
        <f t="shared" si="23"/>
        <v>0.57000000000334694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1136.21</v>
      </c>
      <c r="D1229" s="1">
        <f>BILANCA!E252</f>
        <v>74.5</v>
      </c>
      <c r="E1229" s="1">
        <v>0</v>
      </c>
      <c r="F1229" s="1">
        <v>0</v>
      </c>
      <c r="G1229" s="2">
        <f t="shared" si="22"/>
        <v>316.16165999999998</v>
      </c>
      <c r="H1229" s="2">
        <f t="shared" si="23"/>
        <v>0.71000000000003638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558.65</v>
      </c>
      <c r="D1232" s="1">
        <f>BILANCA!E255</f>
        <v>785</v>
      </c>
      <c r="E1232" s="1">
        <v>0</v>
      </c>
      <c r="F1232" s="1">
        <v>0</v>
      </c>
      <c r="G1232" s="2">
        <f t="shared" si="22"/>
        <v>530.03385000000003</v>
      </c>
      <c r="H1232" s="2">
        <f t="shared" si="23"/>
        <v>0.35000000000002274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31446.76</v>
      </c>
      <c r="D1236" s="1">
        <f>BILANCA!E259</f>
        <v>4000</v>
      </c>
      <c r="E1236" s="1">
        <v>0</v>
      </c>
      <c r="F1236" s="1">
        <v>0</v>
      </c>
      <c r="G1236" s="2">
        <f t="shared" si="22"/>
        <v>9980.030279999999</v>
      </c>
      <c r="H1236" s="2">
        <f t="shared" si="23"/>
        <v>0.24000000000160071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31446.76</v>
      </c>
      <c r="D1237" s="1">
        <f>BILANCA!E260</f>
        <v>4000</v>
      </c>
      <c r="E1237" s="1">
        <v>0</v>
      </c>
      <c r="F1237" s="1">
        <v>0</v>
      </c>
      <c r="G1237" s="2">
        <f t="shared" si="22"/>
        <v>10019.47704</v>
      </c>
      <c r="H1237" s="2">
        <f t="shared" si="23"/>
        <v>0.24000000000160071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323.83999999999997</v>
      </c>
      <c r="D1240" s="1">
        <f>BILANCA!E264</f>
        <v>230</v>
      </c>
      <c r="E1240" s="1">
        <v>0</v>
      </c>
      <c r="F1240" s="1">
        <v>0</v>
      </c>
      <c r="G1240" s="2">
        <f t="shared" si="22"/>
        <v>201.44687999999999</v>
      </c>
      <c r="H1240" s="2">
        <f t="shared" si="23"/>
        <v>0.16000000000002501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396.74</v>
      </c>
      <c r="D1241" s="1">
        <f>BILANCA!E265</f>
        <v>555</v>
      </c>
      <c r="E1241" s="1">
        <v>0</v>
      </c>
      <c r="F1241" s="1">
        <v>0</v>
      </c>
      <c r="G1241" s="2">
        <f t="shared" si="22"/>
        <v>388.73892000000001</v>
      </c>
      <c r="H1241" s="2">
        <f t="shared" si="23"/>
        <v>0.25999999999999091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5281.84</v>
      </c>
      <c r="D1244" s="1">
        <f>BILANCA!E268</f>
        <v>683.96</v>
      </c>
      <c r="E1244" s="1">
        <v>0</v>
      </c>
      <c r="F1244" s="1">
        <v>0</v>
      </c>
      <c r="G1244" s="2">
        <f t="shared" si="24"/>
        <v>1735.58736</v>
      </c>
      <c r="H1244" s="2">
        <f t="shared" si="23"/>
        <v>0.1999999999998181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1809.24</v>
      </c>
      <c r="D1247" s="1">
        <f>BILANCA!E271</f>
        <v>1305.24</v>
      </c>
      <c r="E1247" s="1">
        <v>0</v>
      </c>
      <c r="F1247" s="1">
        <v>0</v>
      </c>
      <c r="G1247" s="2">
        <f t="shared" si="24"/>
        <v>1166.8060800000001</v>
      </c>
      <c r="H1247" s="2">
        <f t="shared" si="23"/>
        <v>0.48000000000001819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194243.16</v>
      </c>
      <c r="D1264" s="1">
        <f>BILANCA!E288</f>
        <v>219132.89</v>
      </c>
      <c r="E1264" s="1">
        <v>0</v>
      </c>
      <c r="F1264" s="1">
        <v>0</v>
      </c>
      <c r="G1264" s="2">
        <f t="shared" si="24"/>
        <v>177735.01214000004</v>
      </c>
      <c r="H1264" s="2">
        <f t="shared" si="23"/>
        <v>0.26999999998952262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8749.5</v>
      </c>
      <c r="E1266" s="1">
        <v>0</v>
      </c>
      <c r="F1266" s="1">
        <v>0</v>
      </c>
      <c r="G1266" s="2">
        <f t="shared" si="24"/>
        <v>4952.2169999999996</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6760.33</v>
      </c>
      <c r="D1278" s="1">
        <f>BILANCA!E302</f>
        <v>2439</v>
      </c>
      <c r="E1278" s="1">
        <v>0</v>
      </c>
      <c r="F1278" s="1">
        <v>0</v>
      </c>
      <c r="G1278" s="2">
        <f t="shared" si="24"/>
        <v>3433.30735</v>
      </c>
      <c r="H1278" s="2">
        <f t="shared" si="23"/>
        <v>0.32999999999992724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2183781.6800000002</v>
      </c>
      <c r="D1408" s="1">
        <f>'RAS-funkcijski'!E114</f>
        <v>2656163.4500000002</v>
      </c>
      <c r="E1408" s="1">
        <v>0</v>
      </c>
      <c r="F1408" s="1">
        <v>0</v>
      </c>
      <c r="G1408" s="2">
        <f t="shared" si="24"/>
        <v>824571.94380000001</v>
      </c>
      <c r="H1408" s="2">
        <f t="shared" si="27"/>
        <v>0.77000000001862645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2054974.79</v>
      </c>
      <c r="D1409" s="1">
        <f>'RAS-funkcijski'!E115</f>
        <v>2506845.21</v>
      </c>
      <c r="E1409" s="1">
        <v>0</v>
      </c>
      <c r="F1409" s="1">
        <v>0</v>
      </c>
      <c r="G1409" s="2">
        <f t="shared" si="24"/>
        <v>784621.83831000002</v>
      </c>
      <c r="H1409" s="2">
        <f t="shared" si="27"/>
        <v>0.41999999992549419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2054974.79</v>
      </c>
      <c r="D1411" s="1">
        <f>'RAS-funkcijski'!E117</f>
        <v>2506845.21</v>
      </c>
      <c r="E1411" s="1">
        <v>0</v>
      </c>
      <c r="F1411" s="1">
        <v>0</v>
      </c>
      <c r="G1411" s="2">
        <f t="shared" si="24"/>
        <v>798759.16873000003</v>
      </c>
      <c r="H1411" s="2">
        <f t="shared" si="27"/>
        <v>0.41999999992549419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127775.15</v>
      </c>
      <c r="D1420" s="1">
        <f>'RAS-funkcijski'!E126</f>
        <v>148324.78</v>
      </c>
      <c r="E1420" s="1">
        <v>0</v>
      </c>
      <c r="F1420" s="1">
        <v>0</v>
      </c>
      <c r="G1420" s="2">
        <f t="shared" si="24"/>
        <v>51779.814619999997</v>
      </c>
      <c r="H1420" s="2">
        <f t="shared" si="27"/>
        <v>0.36999999999534339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1031.74</v>
      </c>
      <c r="D1422" s="1">
        <f>'RAS-funkcijski'!E128</f>
        <v>993.46</v>
      </c>
      <c r="E1422" s="1">
        <v>0</v>
      </c>
      <c r="F1422" s="1">
        <v>0</v>
      </c>
      <c r="G1422" s="2">
        <f t="shared" si="24"/>
        <v>374.31384000000003</v>
      </c>
      <c r="H1422" s="2">
        <f t="shared" si="27"/>
        <v>0.72000000000002728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2183781.6800000002</v>
      </c>
      <c r="D1435" s="13">
        <f>'RAS-funkcijski'!E141</f>
        <v>2656163.4500000002</v>
      </c>
      <c r="E1435" s="13">
        <v>0</v>
      </c>
      <c r="F1435" s="13">
        <v>0</v>
      </c>
      <c r="G1435" s="14">
        <f t="shared" si="24"/>
        <v>1026966.8754600001</v>
      </c>
      <c r="H1435" s="14">
        <f t="shared" si="27"/>
        <v>0.77000000001862645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45657.99</v>
      </c>
      <c r="D1436" s="6">
        <f>'P-VRIO'!E5</f>
        <v>0</v>
      </c>
      <c r="E1436" s="6">
        <v>0</v>
      </c>
      <c r="F1436" s="6">
        <v>0</v>
      </c>
      <c r="G1436" s="7">
        <f t="shared" si="24"/>
        <v>45.657989999999998</v>
      </c>
      <c r="H1436" s="7">
        <f t="shared" si="27"/>
        <v>1.0000000002037268E-2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45657.99</v>
      </c>
      <c r="D1437" s="1">
        <f>'P-VRIO'!E6</f>
        <v>0</v>
      </c>
      <c r="E1437" s="1">
        <v>0</v>
      </c>
      <c r="F1437" s="1">
        <v>0</v>
      </c>
      <c r="G1437" s="2">
        <f t="shared" si="24"/>
        <v>91.315979999999996</v>
      </c>
      <c r="H1437" s="2">
        <f t="shared" si="27"/>
        <v>1.0000000002037268E-2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45657.99</v>
      </c>
      <c r="D1438" s="1">
        <f>'P-VRIO'!E7</f>
        <v>0</v>
      </c>
      <c r="E1438" s="1">
        <v>0</v>
      </c>
      <c r="F1438" s="1">
        <v>0</v>
      </c>
      <c r="G1438" s="2">
        <f t="shared" si="24"/>
        <v>136.97397000000001</v>
      </c>
      <c r="H1438" s="2">
        <f t="shared" si="27"/>
        <v>1.0000000002037268E-2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45657.99</v>
      </c>
      <c r="D1440" s="1">
        <f>'P-VRIO'!E9</f>
        <v>0</v>
      </c>
      <c r="E1440" s="1">
        <v>0</v>
      </c>
      <c r="F1440" s="1">
        <v>0</v>
      </c>
      <c r="G1440" s="2">
        <f t="shared" si="24"/>
        <v>228.28995</v>
      </c>
      <c r="H1440" s="2">
        <f t="shared" si="27"/>
        <v>1.0000000002037268E-2</v>
      </c>
      <c r="I1440" s="10">
        <f t="shared" si="28"/>
        <v>2.282899500465088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194243.16</v>
      </c>
      <c r="D1480" s="6"/>
      <c r="E1480" s="6">
        <v>0</v>
      </c>
      <c r="F1480" s="6">
        <v>0</v>
      </c>
      <c r="G1480" s="7">
        <f t="shared" ref="G1480:G1580" si="34">B1480/1000*C1480</f>
        <v>194.24316000000002</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2682417.84</v>
      </c>
      <c r="D1481" s="1">
        <v>0</v>
      </c>
      <c r="E1481" s="1">
        <v>0</v>
      </c>
      <c r="F1481" s="1">
        <v>0</v>
      </c>
      <c r="G1481" s="2">
        <f t="shared" si="34"/>
        <v>5364.8356800000001</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5965.81</v>
      </c>
      <c r="D1482" s="1">
        <v>0</v>
      </c>
      <c r="E1482" s="1">
        <v>0</v>
      </c>
      <c r="F1482" s="1">
        <v>0</v>
      </c>
      <c r="G1482" s="2">
        <f t="shared" si="34"/>
        <v>17.89743</v>
      </c>
      <c r="H1482" s="2">
        <f t="shared" si="35"/>
        <v>0.18999999999959982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2654961.2999999998</v>
      </c>
      <c r="D1483" s="1">
        <v>0</v>
      </c>
      <c r="E1483" s="1">
        <v>0</v>
      </c>
      <c r="F1483" s="1">
        <v>0</v>
      </c>
      <c r="G1483" s="2">
        <f t="shared" si="34"/>
        <v>10619.8452</v>
      </c>
      <c r="H1483" s="2">
        <f t="shared" si="35"/>
        <v>0.29999999981373549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2290533.7799999998</v>
      </c>
      <c r="D1484" s="1">
        <v>0</v>
      </c>
      <c r="E1484" s="1">
        <v>0</v>
      </c>
      <c r="F1484" s="1">
        <v>0</v>
      </c>
      <c r="G1484" s="2">
        <f t="shared" si="34"/>
        <v>11452.668899999999</v>
      </c>
      <c r="H1484" s="2">
        <f t="shared" si="35"/>
        <v>0.22000000020489097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328340.68</v>
      </c>
      <c r="D1485" s="1">
        <v>0</v>
      </c>
      <c r="E1485" s="1">
        <v>0</v>
      </c>
      <c r="F1485" s="1">
        <v>0</v>
      </c>
      <c r="G1485" s="2">
        <f t="shared" si="34"/>
        <v>1970.0440799999999</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952.76</v>
      </c>
      <c r="D1486" s="1">
        <v>0</v>
      </c>
      <c r="E1486" s="1">
        <v>0</v>
      </c>
      <c r="F1486" s="1">
        <v>0</v>
      </c>
      <c r="G1486" s="2">
        <f t="shared" si="34"/>
        <v>6.6693199999999999</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32572.36</v>
      </c>
      <c r="D1489" s="1">
        <v>0</v>
      </c>
      <c r="E1489" s="1">
        <v>0</v>
      </c>
      <c r="F1489" s="1">
        <v>0</v>
      </c>
      <c r="G1489" s="2">
        <f t="shared" si="34"/>
        <v>325.72360000000003</v>
      </c>
      <c r="H1489" s="2">
        <f t="shared" si="35"/>
        <v>0.36000000000058208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2561.7199999999998</v>
      </c>
      <c r="D1491" s="1">
        <v>0</v>
      </c>
      <c r="E1491" s="1">
        <v>0</v>
      </c>
      <c r="F1491" s="1">
        <v>0</v>
      </c>
      <c r="G1491" s="2">
        <f t="shared" si="34"/>
        <v>30.740639999999999</v>
      </c>
      <c r="H1491" s="2">
        <f t="shared" si="35"/>
        <v>0.28000000000020009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21490.73</v>
      </c>
      <c r="D1492" s="1">
        <v>0</v>
      </c>
      <c r="E1492" s="1">
        <v>0</v>
      </c>
      <c r="F1492" s="1">
        <v>0</v>
      </c>
      <c r="G1492" s="2">
        <f t="shared" si="34"/>
        <v>279.37948999999998</v>
      </c>
      <c r="H1492" s="2">
        <f t="shared" si="35"/>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2648778.6100000003</v>
      </c>
      <c r="D1499" s="1">
        <v>0</v>
      </c>
      <c r="E1499" s="1">
        <v>0</v>
      </c>
      <c r="F1499" s="1">
        <v>0</v>
      </c>
      <c r="G1499" s="2">
        <f t="shared" si="34"/>
        <v>52975.57220000001</v>
      </c>
      <c r="H1499" s="2">
        <f t="shared" si="35"/>
        <v>0.38999999966472387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10287.14</v>
      </c>
      <c r="D1500" s="1">
        <v>0</v>
      </c>
      <c r="E1500" s="1">
        <v>0</v>
      </c>
      <c r="F1500" s="1">
        <v>0</v>
      </c>
      <c r="G1500" s="2">
        <f t="shared" si="34"/>
        <v>216.02994000000001</v>
      </c>
      <c r="H1500" s="2">
        <f t="shared" si="35"/>
        <v>0.13999999999941792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2625750.2400000002</v>
      </c>
      <c r="D1501" s="1">
        <v>0</v>
      </c>
      <c r="E1501" s="1">
        <v>0</v>
      </c>
      <c r="F1501" s="1">
        <v>0</v>
      </c>
      <c r="G1501" s="2">
        <f t="shared" si="34"/>
        <v>57766.505280000005</v>
      </c>
      <c r="H1501" s="2">
        <f t="shared" si="35"/>
        <v>0.24000000022351742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2263965.86</v>
      </c>
      <c r="D1502" s="1">
        <v>0</v>
      </c>
      <c r="E1502" s="1">
        <v>0</v>
      </c>
      <c r="F1502" s="1">
        <v>0</v>
      </c>
      <c r="G1502" s="2">
        <f t="shared" si="34"/>
        <v>52071.214779999995</v>
      </c>
      <c r="H1502" s="2">
        <f t="shared" si="35"/>
        <v>0.14000000013038516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325900.62</v>
      </c>
      <c r="D1503" s="1">
        <v>0</v>
      </c>
      <c r="E1503" s="1">
        <v>0</v>
      </c>
      <c r="F1503" s="1">
        <v>0</v>
      </c>
      <c r="G1503" s="2">
        <f t="shared" si="34"/>
        <v>7821.6148800000001</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922.11</v>
      </c>
      <c r="D1504" s="1">
        <v>0</v>
      </c>
      <c r="E1504" s="1">
        <v>0</v>
      </c>
      <c r="F1504" s="1">
        <v>0</v>
      </c>
      <c r="G1504" s="2">
        <f t="shared" si="34"/>
        <v>23.052750000000003</v>
      </c>
      <c r="H1504" s="2">
        <f t="shared" si="35"/>
        <v>0.11000000000001364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32379.93</v>
      </c>
      <c r="D1507" s="1">
        <v>0</v>
      </c>
      <c r="E1507" s="1">
        <v>0</v>
      </c>
      <c r="F1507" s="1">
        <v>0</v>
      </c>
      <c r="G1507" s="2">
        <f t="shared" si="34"/>
        <v>906.63804000000005</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2581.7199999999998</v>
      </c>
      <c r="D1509" s="1">
        <v>0</v>
      </c>
      <c r="E1509" s="1">
        <v>0</v>
      </c>
      <c r="F1509" s="1">
        <v>0</v>
      </c>
      <c r="G1509" s="2">
        <f t="shared" si="34"/>
        <v>77.451599999999985</v>
      </c>
      <c r="H1509" s="2">
        <f t="shared" si="35"/>
        <v>0.28000000000020009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12741.23</v>
      </c>
      <c r="D1510" s="1">
        <v>0</v>
      </c>
      <c r="E1510" s="1">
        <v>0</v>
      </c>
      <c r="F1510" s="1">
        <v>0</v>
      </c>
      <c r="G1510" s="2">
        <f t="shared" si="34"/>
        <v>394.97812999999996</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227882.38999999966</v>
      </c>
      <c r="D1517" s="1">
        <v>0</v>
      </c>
      <c r="E1517" s="1">
        <v>0</v>
      </c>
      <c r="F1517" s="1">
        <v>0</v>
      </c>
      <c r="G1517" s="2">
        <f t="shared" si="34"/>
        <v>8659.5308199999872</v>
      </c>
      <c r="H1517" s="2">
        <f t="shared" si="35"/>
        <v>0.38999999966472387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227882.39</v>
      </c>
      <c r="D1576" s="1">
        <v>0</v>
      </c>
      <c r="E1576" s="1">
        <v>0</v>
      </c>
      <c r="F1576" s="1">
        <v>0</v>
      </c>
      <c r="G1576" s="2">
        <f t="shared" si="34"/>
        <v>22104.591830000001</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2439</v>
      </c>
      <c r="D1577" s="1">
        <v>0</v>
      </c>
      <c r="E1577" s="1">
        <v>0</v>
      </c>
      <c r="F1577" s="1">
        <v>0</v>
      </c>
      <c r="G1577" s="2">
        <f t="shared" si="34"/>
        <v>239.02200000000002</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216693.89</v>
      </c>
      <c r="D1578" s="1">
        <v>0</v>
      </c>
      <c r="E1578" s="1">
        <v>0</v>
      </c>
      <c r="F1578" s="1">
        <v>0</v>
      </c>
      <c r="G1578" s="2">
        <f t="shared" si="34"/>
        <v>21452.695110000004</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8749.5</v>
      </c>
      <c r="D1579" s="1">
        <v>0</v>
      </c>
      <c r="E1579" s="1">
        <v>0</v>
      </c>
      <c r="F1579" s="1">
        <v>0</v>
      </c>
      <c r="G1579" s="2">
        <f t="shared" si="34"/>
        <v>874.95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13594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2143498.12</v>
      </c>
      <c r="I16" s="170">
        <f>'PR-RAS'!E6</f>
        <v>2660964.75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2165766.5200000005</v>
      </c>
      <c r="I17" s="170">
        <f>'PR-RAS'!E151</f>
        <v>2634672.7199999997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23131.720000000521</v>
      </c>
      <c r="I19" s="171">
        <f>'PR-RAS'!E646</f>
        <v>18330.419999999722</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4456276.01</v>
      </c>
      <c r="I20" s="173">
        <f>BILANCA!E7</f>
        <v>4409699.78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171670.09</v>
      </c>
      <c r="I21" s="175">
        <f>BILANCA!E68</f>
        <v>210336.97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194243.15999999997</v>
      </c>
      <c r="I22" s="175">
        <f>BILANCA!E176</f>
        <v>227882.39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4433702.9400000004</v>
      </c>
      <c r="I23" s="177">
        <f>BILANCA!E237</f>
        <v>4392154.3600000003</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2183781.6800000002</v>
      </c>
      <c r="I27" s="175">
        <f>'RAS-funkcijski'!E114</f>
        <v>2656163.4500000002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2183781.6800000002</v>
      </c>
      <c r="I28" s="179">
        <f>'RAS-funkcijski'!E141</f>
        <v>2656163.4500000002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45657.99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194243.16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227882.38999999966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227882.39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92" sqref="A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2143498.12</v>
      </c>
      <c r="E6" s="51">
        <f>E7+E44+E50+E82+E106+E124+E133+E139</f>
        <v>2660964.75</v>
      </c>
      <c r="F6" s="52">
        <f t="shared" ref="F6:F131" si="0">IF(D6&lt;&gt;0,IF(E6/D6&gt;=100,"&gt;&gt;100",E6/D6*100),"-")</f>
        <v>124.14122154676768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2017494.8800000001</v>
      </c>
      <c r="E50" s="51">
        <f>E51+E54+E59+E62+E65+E68+E71+E74+E77</f>
        <v>2510332.16</v>
      </c>
      <c r="F50" s="52">
        <f t="shared" si="0"/>
        <v>124.42817996147777</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9312</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v>9312</v>
      </c>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1987462.28</v>
      </c>
      <c r="E68" s="51">
        <f t="shared" si="15"/>
        <v>2462721.2800000003</v>
      </c>
      <c r="F68" s="52">
        <f t="shared" si="0"/>
        <v>123.91285634864981</v>
      </c>
    </row>
    <row r="69" spans="1:6" ht="12.75" customHeight="1" x14ac:dyDescent="0.2">
      <c r="A69" s="53" t="s">
        <v>183</v>
      </c>
      <c r="B69" s="85" t="s">
        <v>184</v>
      </c>
      <c r="C69" s="50" t="s">
        <v>183</v>
      </c>
      <c r="D69" s="242">
        <v>1975708.33</v>
      </c>
      <c r="E69" s="242">
        <v>2445662.4300000002</v>
      </c>
      <c r="F69" s="52">
        <f t="shared" si="0"/>
        <v>123.78661328010902</v>
      </c>
    </row>
    <row r="70" spans="1:6" ht="24" x14ac:dyDescent="0.2">
      <c r="A70" s="53" t="s">
        <v>185</v>
      </c>
      <c r="B70" s="85" t="s">
        <v>186</v>
      </c>
      <c r="C70" s="50" t="s">
        <v>185</v>
      </c>
      <c r="D70" s="242">
        <v>11753.95</v>
      </c>
      <c r="E70" s="242">
        <v>17058.849999999999</v>
      </c>
      <c r="F70" s="52">
        <f t="shared" si="0"/>
        <v>145.13291276549583</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30032.6</v>
      </c>
      <c r="E74" s="51">
        <f t="shared" si="17"/>
        <v>38298.879999999997</v>
      </c>
      <c r="F74" s="52">
        <f t="shared" si="0"/>
        <v>127.52435686553945</v>
      </c>
    </row>
    <row r="75" spans="1:6" ht="12.75" customHeight="1" x14ac:dyDescent="0.2">
      <c r="A75" s="53" t="s">
        <v>195</v>
      </c>
      <c r="B75" s="85" t="s">
        <v>196</v>
      </c>
      <c r="C75" s="50" t="s">
        <v>195</v>
      </c>
      <c r="D75" s="242">
        <v>30032.6</v>
      </c>
      <c r="E75" s="242">
        <v>38298.879999999997</v>
      </c>
      <c r="F75" s="52">
        <f t="shared" si="0"/>
        <v>127.52435686553945</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18.28</v>
      </c>
      <c r="E82" s="51">
        <f t="shared" si="19"/>
        <v>16.329999999999998</v>
      </c>
      <c r="F82" s="52">
        <f t="shared" si="0"/>
        <v>89.332603938730841</v>
      </c>
    </row>
    <row r="83" spans="1:6" ht="12.75" customHeight="1" x14ac:dyDescent="0.2">
      <c r="A83" s="53">
        <v>641</v>
      </c>
      <c r="B83" s="85" t="s">
        <v>211</v>
      </c>
      <c r="C83" s="50" t="s">
        <v>212</v>
      </c>
      <c r="D83" s="51">
        <f t="shared" ref="D83:E83" si="20">SUM(D84:D90)</f>
        <v>18.28</v>
      </c>
      <c r="E83" s="51">
        <f t="shared" si="20"/>
        <v>16.329999999999998</v>
      </c>
      <c r="F83" s="52">
        <f t="shared" si="0"/>
        <v>89.332603938730841</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18.28</v>
      </c>
      <c r="E85" s="242">
        <v>16.329999999999998</v>
      </c>
      <c r="F85" s="52">
        <f t="shared" si="0"/>
        <v>89.332603938730841</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18541.73</v>
      </c>
      <c r="E106" s="51">
        <f t="shared" si="23"/>
        <v>14931.6</v>
      </c>
      <c r="F106" s="52">
        <f t="shared" si="0"/>
        <v>80.529702460342151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18541.73</v>
      </c>
      <c r="E112" s="51">
        <f t="shared" si="25"/>
        <v>14931.6</v>
      </c>
      <c r="F112" s="52">
        <f t="shared" si="0"/>
        <v>80.529702460342151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18541.73</v>
      </c>
      <c r="E117" s="242">
        <v>14931.6</v>
      </c>
      <c r="F117" s="52">
        <f t="shared" si="0"/>
        <v>80.529702460342151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12326.96</v>
      </c>
      <c r="E124" s="51">
        <f t="shared" si="27"/>
        <v>5720.01</v>
      </c>
      <c r="F124" s="52">
        <f t="shared" si="0"/>
        <v>46.402438232946331</v>
      </c>
    </row>
    <row r="125" spans="1:6" ht="12.75" customHeight="1" x14ac:dyDescent="0.2">
      <c r="A125" s="53">
        <v>661</v>
      </c>
      <c r="B125" s="86" t="s">
        <v>295</v>
      </c>
      <c r="C125" s="50" t="s">
        <v>296</v>
      </c>
      <c r="D125" s="51">
        <f t="shared" ref="D125:E125" si="28">SUM(D126:D127)</f>
        <v>3165.16</v>
      </c>
      <c r="E125" s="51">
        <f t="shared" si="28"/>
        <v>3165.01</v>
      </c>
      <c r="F125" s="52">
        <f t="shared" si="0"/>
        <v>99.995260903082311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3165.16</v>
      </c>
      <c r="E127" s="242">
        <v>3165.01</v>
      </c>
      <c r="F127" s="52">
        <f t="shared" si="0"/>
        <v>99.995260903082311</v>
      </c>
    </row>
    <row r="128" spans="1:6" ht="24" x14ac:dyDescent="0.2">
      <c r="A128" s="53">
        <v>663</v>
      </c>
      <c r="B128" s="231" t="s">
        <v>301</v>
      </c>
      <c r="C128" s="50" t="s">
        <v>302</v>
      </c>
      <c r="D128" s="51">
        <f t="shared" ref="D128:E128" si="29">SUM(D129:D132)</f>
        <v>9161.7999999999993</v>
      </c>
      <c r="E128" s="51">
        <f t="shared" si="29"/>
        <v>2555</v>
      </c>
      <c r="F128" s="52">
        <f t="shared" si="0"/>
        <v>27.887533017529307</v>
      </c>
    </row>
    <row r="129" spans="1:6" ht="12.75" customHeight="1" x14ac:dyDescent="0.2">
      <c r="A129" s="53">
        <v>6631</v>
      </c>
      <c r="B129" s="86" t="s">
        <v>303</v>
      </c>
      <c r="C129" s="50" t="s">
        <v>304</v>
      </c>
      <c r="D129" s="242">
        <v>9161.7999999999993</v>
      </c>
      <c r="E129" s="242">
        <v>2555</v>
      </c>
      <c r="F129" s="52">
        <f t="shared" si="0"/>
        <v>27.887533017529307</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95116.27</v>
      </c>
      <c r="E133" s="51">
        <f t="shared" si="30"/>
        <v>129964.65000000001</v>
      </c>
      <c r="F133" s="52">
        <f t="shared" ref="F133:F223" si="31">IF(D133&lt;&gt;0,IF(E133/D133&gt;=100,"&gt;&gt;100",E133/D133*100),"-")</f>
        <v>136.63766461826143</v>
      </c>
    </row>
    <row r="134" spans="1:6" ht="24" x14ac:dyDescent="0.2">
      <c r="A134" s="53">
        <v>671</v>
      </c>
      <c r="B134" s="232" t="s">
        <v>313</v>
      </c>
      <c r="C134" s="50" t="s">
        <v>314</v>
      </c>
      <c r="D134" s="51">
        <f t="shared" ref="D134:E134" si="32">SUM(D135:D137)</f>
        <v>95116.27</v>
      </c>
      <c r="E134" s="51">
        <f t="shared" si="32"/>
        <v>129964.65000000001</v>
      </c>
      <c r="F134" s="52">
        <f t="shared" si="31"/>
        <v>136.63766461826143</v>
      </c>
    </row>
    <row r="135" spans="1:6" ht="12.75" customHeight="1" x14ac:dyDescent="0.2">
      <c r="A135" s="53">
        <v>6711</v>
      </c>
      <c r="B135" s="85" t="s">
        <v>315</v>
      </c>
      <c r="C135" s="50" t="s">
        <v>316</v>
      </c>
      <c r="D135" s="242">
        <v>89991.27</v>
      </c>
      <c r="E135" s="242">
        <v>125532.77</v>
      </c>
      <c r="F135" s="52">
        <f t="shared" si="31"/>
        <v>139.49438651104714</v>
      </c>
    </row>
    <row r="136" spans="1:6" ht="24" x14ac:dyDescent="0.2">
      <c r="A136" s="53">
        <v>6712</v>
      </c>
      <c r="B136" s="232" t="s">
        <v>317</v>
      </c>
      <c r="C136" s="50" t="s">
        <v>318</v>
      </c>
      <c r="D136" s="242">
        <v>5125</v>
      </c>
      <c r="E136" s="242">
        <v>4431.88</v>
      </c>
      <c r="F136" s="52">
        <f t="shared" si="31"/>
        <v>86.475707317073173</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2165766.5200000005</v>
      </c>
      <c r="E151" s="51">
        <f t="shared" si="35"/>
        <v>2634672.7199999997</v>
      </c>
      <c r="F151" s="52">
        <f t="shared" si="31"/>
        <v>121.65081949830858</v>
      </c>
    </row>
    <row r="152" spans="1:6" ht="12.75" customHeight="1" x14ac:dyDescent="0.2">
      <c r="A152" s="53">
        <v>31</v>
      </c>
      <c r="B152" s="85" t="s">
        <v>348</v>
      </c>
      <c r="C152" s="50" t="s">
        <v>34</v>
      </c>
      <c r="D152" s="51">
        <f t="shared" ref="D152:E152" si="36">D153+D158+D159</f>
        <v>1780853.89</v>
      </c>
      <c r="E152" s="51">
        <f t="shared" si="36"/>
        <v>2261917.79</v>
      </c>
      <c r="F152" s="52">
        <f t="shared" si="31"/>
        <v>127.01310324790317</v>
      </c>
    </row>
    <row r="153" spans="1:6" ht="12.75" customHeight="1" x14ac:dyDescent="0.2">
      <c r="A153" s="53">
        <v>311</v>
      </c>
      <c r="B153" s="85" t="s">
        <v>349</v>
      </c>
      <c r="C153" s="50" t="s">
        <v>350</v>
      </c>
      <c r="D153" s="51">
        <f t="shared" ref="D153:E153" si="37">SUM(D154:D157)</f>
        <v>1464530.92</v>
      </c>
      <c r="E153" s="51">
        <f t="shared" si="37"/>
        <v>1866169.96</v>
      </c>
      <c r="F153" s="52">
        <f t="shared" si="31"/>
        <v>127.42441518407819</v>
      </c>
    </row>
    <row r="154" spans="1:6" ht="12.75" customHeight="1" x14ac:dyDescent="0.2">
      <c r="A154" s="53">
        <v>3111</v>
      </c>
      <c r="B154" s="85" t="s">
        <v>351</v>
      </c>
      <c r="C154" s="50" t="s">
        <v>352</v>
      </c>
      <c r="D154" s="242">
        <v>1419049.15</v>
      </c>
      <c r="E154" s="242">
        <v>1809026.95</v>
      </c>
      <c r="F154" s="52">
        <f t="shared" si="31"/>
        <v>127.48162739817717</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23934.93</v>
      </c>
      <c r="E156" s="242">
        <v>31067.65</v>
      </c>
      <c r="F156" s="52">
        <f t="shared" si="31"/>
        <v>129.80046317244296</v>
      </c>
    </row>
    <row r="157" spans="1:6" ht="12.75" customHeight="1" x14ac:dyDescent="0.2">
      <c r="A157" s="53">
        <v>3114</v>
      </c>
      <c r="B157" s="85" t="s">
        <v>357</v>
      </c>
      <c r="C157" s="50" t="s">
        <v>358</v>
      </c>
      <c r="D157" s="242">
        <v>21546.84</v>
      </c>
      <c r="E157" s="242">
        <v>26075.360000000001</v>
      </c>
      <c r="F157" s="52">
        <f t="shared" si="31"/>
        <v>121.01709577831367</v>
      </c>
    </row>
    <row r="158" spans="1:6" ht="12.75" customHeight="1" x14ac:dyDescent="0.2">
      <c r="A158" s="53">
        <v>312</v>
      </c>
      <c r="B158" s="85" t="s">
        <v>359</v>
      </c>
      <c r="C158" s="50" t="s">
        <v>360</v>
      </c>
      <c r="D158" s="242">
        <v>74675.320000000007</v>
      </c>
      <c r="E158" s="242">
        <v>88238.05</v>
      </c>
      <c r="F158" s="52">
        <f t="shared" si="31"/>
        <v>118.16226565885488</v>
      </c>
    </row>
    <row r="159" spans="1:6" ht="12.75" customHeight="1" x14ac:dyDescent="0.2">
      <c r="A159" s="53">
        <v>313</v>
      </c>
      <c r="B159" s="85" t="s">
        <v>361</v>
      </c>
      <c r="C159" s="50" t="s">
        <v>362</v>
      </c>
      <c r="D159" s="51">
        <f t="shared" ref="D159:E159" si="38">SUM(D160:D162)</f>
        <v>241647.65</v>
      </c>
      <c r="E159" s="51">
        <f t="shared" si="38"/>
        <v>307509.78000000003</v>
      </c>
      <c r="F159" s="52">
        <f t="shared" si="31"/>
        <v>127.25543989358061</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241647.65</v>
      </c>
      <c r="E161" s="242">
        <v>307509.78000000003</v>
      </c>
      <c r="F161" s="52">
        <f t="shared" si="31"/>
        <v>127.25543989358061</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354257.73</v>
      </c>
      <c r="E163" s="51">
        <f t="shared" si="39"/>
        <v>338236.35</v>
      </c>
      <c r="F163" s="52">
        <f t="shared" si="31"/>
        <v>95.477479065876707</v>
      </c>
    </row>
    <row r="164" spans="1:6" ht="12.75" customHeight="1" x14ac:dyDescent="0.2">
      <c r="A164" s="53">
        <v>321</v>
      </c>
      <c r="B164" s="85" t="s">
        <v>370</v>
      </c>
      <c r="C164" s="50" t="s">
        <v>371</v>
      </c>
      <c r="D164" s="51">
        <f t="shared" ref="D164:E164" si="40">SUM(D165:D168)</f>
        <v>98234.6</v>
      </c>
      <c r="E164" s="51">
        <f t="shared" si="40"/>
        <v>77822.62999999999</v>
      </c>
      <c r="F164" s="52">
        <f t="shared" si="31"/>
        <v>79.221201083935782</v>
      </c>
    </row>
    <row r="165" spans="1:6" ht="12.75" customHeight="1" x14ac:dyDescent="0.2">
      <c r="A165" s="53">
        <v>3211</v>
      </c>
      <c r="B165" s="85" t="s">
        <v>372</v>
      </c>
      <c r="C165" s="50" t="s">
        <v>373</v>
      </c>
      <c r="D165" s="242">
        <v>7578.08</v>
      </c>
      <c r="E165" s="242">
        <v>7493.58</v>
      </c>
      <c r="F165" s="52">
        <f t="shared" si="31"/>
        <v>98.884941832231902</v>
      </c>
    </row>
    <row r="166" spans="1:6" ht="12.75" customHeight="1" x14ac:dyDescent="0.2">
      <c r="A166" s="53">
        <v>3212</v>
      </c>
      <c r="B166" s="85" t="s">
        <v>374</v>
      </c>
      <c r="C166" s="50" t="s">
        <v>375</v>
      </c>
      <c r="D166" s="242">
        <v>60607.11</v>
      </c>
      <c r="E166" s="242">
        <v>58983.96</v>
      </c>
      <c r="F166" s="52">
        <f t="shared" si="31"/>
        <v>97.321848872186777</v>
      </c>
    </row>
    <row r="167" spans="1:6" ht="12.75" customHeight="1" x14ac:dyDescent="0.2">
      <c r="A167" s="53">
        <v>3213</v>
      </c>
      <c r="B167" s="85" t="s">
        <v>376</v>
      </c>
      <c r="C167" s="50" t="s">
        <v>377</v>
      </c>
      <c r="D167" s="242">
        <v>28217.97</v>
      </c>
      <c r="E167" s="242">
        <v>10032.290000000001</v>
      </c>
      <c r="F167" s="52">
        <f t="shared" si="31"/>
        <v>35.552840973323029</v>
      </c>
    </row>
    <row r="168" spans="1:6" ht="12.75" customHeight="1" x14ac:dyDescent="0.2">
      <c r="A168" s="53">
        <v>3214</v>
      </c>
      <c r="B168" s="85" t="s">
        <v>378</v>
      </c>
      <c r="C168" s="50" t="s">
        <v>379</v>
      </c>
      <c r="D168" s="242">
        <v>1831.44</v>
      </c>
      <c r="E168" s="242">
        <v>1312.8</v>
      </c>
      <c r="F168" s="52">
        <f t="shared" si="31"/>
        <v>71.681299960686673</v>
      </c>
    </row>
    <row r="169" spans="1:6" ht="12.75" customHeight="1" x14ac:dyDescent="0.2">
      <c r="A169" s="53">
        <v>322</v>
      </c>
      <c r="B169" s="85" t="s">
        <v>380</v>
      </c>
      <c r="C169" s="50" t="s">
        <v>381</v>
      </c>
      <c r="D169" s="51">
        <f t="shared" ref="D169:E169" si="41">SUM(D170:D176)</f>
        <v>203853.36</v>
      </c>
      <c r="E169" s="51">
        <f t="shared" si="41"/>
        <v>206262.63999999998</v>
      </c>
      <c r="F169" s="52">
        <f t="shared" si="31"/>
        <v>101.18186916320633</v>
      </c>
    </row>
    <row r="170" spans="1:6" ht="12.75" customHeight="1" x14ac:dyDescent="0.2">
      <c r="A170" s="53">
        <v>3221</v>
      </c>
      <c r="B170" s="85" t="s">
        <v>382</v>
      </c>
      <c r="C170" s="50" t="s">
        <v>383</v>
      </c>
      <c r="D170" s="242">
        <v>37187.72</v>
      </c>
      <c r="E170" s="242">
        <v>24612.02</v>
      </c>
      <c r="F170" s="52">
        <f t="shared" si="31"/>
        <v>66.183191655740117</v>
      </c>
    </row>
    <row r="171" spans="1:6" ht="12.75" customHeight="1" x14ac:dyDescent="0.2">
      <c r="A171" s="53">
        <v>3222</v>
      </c>
      <c r="B171" s="85" t="s">
        <v>384</v>
      </c>
      <c r="C171" s="50" t="s">
        <v>385</v>
      </c>
      <c r="D171" s="242">
        <v>120628.08</v>
      </c>
      <c r="E171" s="242">
        <v>116749.32</v>
      </c>
      <c r="F171" s="52">
        <f t="shared" si="31"/>
        <v>96.78452977117766</v>
      </c>
    </row>
    <row r="172" spans="1:6" ht="12.75" customHeight="1" x14ac:dyDescent="0.2">
      <c r="A172" s="53">
        <v>3223</v>
      </c>
      <c r="B172" s="85" t="s">
        <v>386</v>
      </c>
      <c r="C172" s="50" t="s">
        <v>387</v>
      </c>
      <c r="D172" s="242">
        <v>37256</v>
      </c>
      <c r="E172" s="242">
        <v>60396.56</v>
      </c>
      <c r="F172" s="52">
        <f t="shared" si="31"/>
        <v>162.11230405840669</v>
      </c>
    </row>
    <row r="173" spans="1:6" ht="12.75" customHeight="1" x14ac:dyDescent="0.2">
      <c r="A173" s="53">
        <v>3224</v>
      </c>
      <c r="B173" s="85" t="s">
        <v>388</v>
      </c>
      <c r="C173" s="50" t="s">
        <v>389</v>
      </c>
      <c r="D173" s="242">
        <v>2295.14</v>
      </c>
      <c r="E173" s="242">
        <v>3014.09</v>
      </c>
      <c r="F173" s="52">
        <f t="shared" si="31"/>
        <v>131.32488649929851</v>
      </c>
    </row>
    <row r="174" spans="1:6" ht="12.75" customHeight="1" x14ac:dyDescent="0.2">
      <c r="A174" s="53">
        <v>3225</v>
      </c>
      <c r="B174" s="85" t="s">
        <v>390</v>
      </c>
      <c r="C174" s="50" t="s">
        <v>391</v>
      </c>
      <c r="D174" s="242">
        <v>5237.6499999999996</v>
      </c>
      <c r="E174" s="242">
        <v>1185.08</v>
      </c>
      <c r="F174" s="52">
        <f t="shared" si="31"/>
        <v>22.626177770565043</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1248.77</v>
      </c>
      <c r="E176" s="242">
        <v>305.57</v>
      </c>
      <c r="F176" s="52">
        <f t="shared" si="31"/>
        <v>24.4696781633127</v>
      </c>
    </row>
    <row r="177" spans="1:6" ht="12.75" customHeight="1" x14ac:dyDescent="0.2">
      <c r="A177" s="53">
        <v>323</v>
      </c>
      <c r="B177" s="85" t="s">
        <v>396</v>
      </c>
      <c r="C177" s="50" t="s">
        <v>397</v>
      </c>
      <c r="D177" s="51">
        <f t="shared" ref="D177:E177" si="42">SUM(D178:D186)</f>
        <v>27687.55</v>
      </c>
      <c r="E177" s="51">
        <f t="shared" si="42"/>
        <v>31709.82</v>
      </c>
      <c r="F177" s="52">
        <f t="shared" si="31"/>
        <v>114.52735977000492</v>
      </c>
    </row>
    <row r="178" spans="1:6" ht="12.75" customHeight="1" x14ac:dyDescent="0.2">
      <c r="A178" s="53">
        <v>3231</v>
      </c>
      <c r="B178" s="85" t="s">
        <v>398</v>
      </c>
      <c r="C178" s="50" t="s">
        <v>399</v>
      </c>
      <c r="D178" s="242">
        <v>3727.62</v>
      </c>
      <c r="E178" s="242">
        <v>3635.29</v>
      </c>
      <c r="F178" s="52">
        <f t="shared" si="31"/>
        <v>97.523084434572198</v>
      </c>
    </row>
    <row r="179" spans="1:6" ht="12.75" customHeight="1" x14ac:dyDescent="0.2">
      <c r="A179" s="53">
        <v>3232</v>
      </c>
      <c r="B179" s="85" t="s">
        <v>400</v>
      </c>
      <c r="C179" s="50" t="s">
        <v>401</v>
      </c>
      <c r="D179" s="242">
        <v>6615.7</v>
      </c>
      <c r="E179" s="242">
        <v>5436.45</v>
      </c>
      <c r="F179" s="52">
        <f t="shared" si="31"/>
        <v>82.174977704551296</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5427.17</v>
      </c>
      <c r="E181" s="242">
        <v>4783.93</v>
      </c>
      <c r="F181" s="52">
        <f t="shared" si="31"/>
        <v>88.147782361709702</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5889.06</v>
      </c>
      <c r="E183" s="242">
        <v>6615.6</v>
      </c>
      <c r="F183" s="52">
        <f t="shared" si="31"/>
        <v>112.33711322350257</v>
      </c>
    </row>
    <row r="184" spans="1:6" ht="12.75" customHeight="1" x14ac:dyDescent="0.2">
      <c r="A184" s="53">
        <v>3237</v>
      </c>
      <c r="B184" s="85" t="s">
        <v>410</v>
      </c>
      <c r="C184" s="50" t="s">
        <v>411</v>
      </c>
      <c r="D184" s="242">
        <v>597.07000000000005</v>
      </c>
      <c r="E184" s="242">
        <v>3453.3</v>
      </c>
      <c r="F184" s="52">
        <f t="shared" si="31"/>
        <v>578.37439496206468</v>
      </c>
    </row>
    <row r="185" spans="1:6" ht="12.75" customHeight="1" x14ac:dyDescent="0.2">
      <c r="A185" s="53">
        <v>3238</v>
      </c>
      <c r="B185" s="85" t="s">
        <v>412</v>
      </c>
      <c r="C185" s="50" t="s">
        <v>413</v>
      </c>
      <c r="D185" s="242">
        <v>2571.15</v>
      </c>
      <c r="E185" s="242">
        <v>2571.15</v>
      </c>
      <c r="F185" s="52">
        <f t="shared" si="31"/>
        <v>100</v>
      </c>
    </row>
    <row r="186" spans="1:6" ht="12.75" customHeight="1" x14ac:dyDescent="0.2">
      <c r="A186" s="53">
        <v>3239</v>
      </c>
      <c r="B186" s="85" t="s">
        <v>414</v>
      </c>
      <c r="C186" s="50" t="s">
        <v>415</v>
      </c>
      <c r="D186" s="242">
        <v>2859.78</v>
      </c>
      <c r="E186" s="242">
        <v>5214.1000000000004</v>
      </c>
      <c r="F186" s="52">
        <f t="shared" si="31"/>
        <v>182.3252138276371</v>
      </c>
    </row>
    <row r="187" spans="1:6" ht="12.75" customHeight="1" x14ac:dyDescent="0.2">
      <c r="A187" s="53">
        <v>324</v>
      </c>
      <c r="B187" s="85" t="s">
        <v>416</v>
      </c>
      <c r="C187" s="50" t="s">
        <v>417</v>
      </c>
      <c r="D187" s="242">
        <v>371</v>
      </c>
      <c r="E187" s="242">
        <v>410</v>
      </c>
      <c r="F187" s="52">
        <f t="shared" si="31"/>
        <v>110.51212938005391</v>
      </c>
    </row>
    <row r="188" spans="1:6" ht="12.75" customHeight="1" x14ac:dyDescent="0.2">
      <c r="A188" s="53">
        <v>329</v>
      </c>
      <c r="B188" s="85" t="s">
        <v>418</v>
      </c>
      <c r="C188" s="50" t="s">
        <v>419</v>
      </c>
      <c r="D188" s="51">
        <f t="shared" ref="D188:E188" si="43">SUM(D189:D195)</f>
        <v>24111.22</v>
      </c>
      <c r="E188" s="51">
        <f t="shared" si="43"/>
        <v>22031.260000000002</v>
      </c>
      <c r="F188" s="52">
        <f t="shared" si="31"/>
        <v>91.373476746510548</v>
      </c>
    </row>
    <row r="189" spans="1:6" ht="12.75" customHeight="1" x14ac:dyDescent="0.2">
      <c r="A189" s="53">
        <v>3291</v>
      </c>
      <c r="B189" s="232" t="s">
        <v>420</v>
      </c>
      <c r="C189" s="50" t="s">
        <v>421</v>
      </c>
      <c r="D189" s="242">
        <v>510.02</v>
      </c>
      <c r="E189" s="242">
        <v>510.01</v>
      </c>
      <c r="F189" s="52">
        <f t="shared" si="31"/>
        <v>99.998039292576763</v>
      </c>
    </row>
    <row r="190" spans="1:6" ht="12.75" customHeight="1" x14ac:dyDescent="0.2">
      <c r="A190" s="53">
        <v>3292</v>
      </c>
      <c r="B190" s="85" t="s">
        <v>422</v>
      </c>
      <c r="C190" s="50" t="s">
        <v>423</v>
      </c>
      <c r="D190" s="242">
        <v>434.65</v>
      </c>
      <c r="E190" s="242">
        <v>378.93</v>
      </c>
      <c r="F190" s="52">
        <f t="shared" si="31"/>
        <v>87.180490049465092</v>
      </c>
    </row>
    <row r="191" spans="1:6" ht="12.75" customHeight="1" x14ac:dyDescent="0.2">
      <c r="A191" s="53">
        <v>3293</v>
      </c>
      <c r="B191" s="85" t="s">
        <v>424</v>
      </c>
      <c r="C191" s="50" t="s">
        <v>425</v>
      </c>
      <c r="D191" s="242">
        <v>24.4</v>
      </c>
      <c r="E191" s="242"/>
      <c r="F191" s="52">
        <f t="shared" si="31"/>
        <v>0</v>
      </c>
    </row>
    <row r="192" spans="1:6" ht="12.75" customHeight="1" x14ac:dyDescent="0.2">
      <c r="A192" s="53">
        <v>3294</v>
      </c>
      <c r="B192" s="85" t="s">
        <v>426</v>
      </c>
      <c r="C192" s="50" t="s">
        <v>427</v>
      </c>
      <c r="D192" s="242">
        <v>216.36</v>
      </c>
      <c r="E192" s="242">
        <v>188.09</v>
      </c>
      <c r="F192" s="52">
        <f t="shared" si="31"/>
        <v>86.933814013680902</v>
      </c>
    </row>
    <row r="193" spans="1:6" ht="12.75" customHeight="1" x14ac:dyDescent="0.2">
      <c r="A193" s="53">
        <v>3295</v>
      </c>
      <c r="B193" s="85" t="s">
        <v>428</v>
      </c>
      <c r="C193" s="50" t="s">
        <v>429</v>
      </c>
      <c r="D193" s="242">
        <v>2595.25</v>
      </c>
      <c r="E193" s="242">
        <v>2538.5700000000002</v>
      </c>
      <c r="F193" s="52">
        <f t="shared" si="31"/>
        <v>97.816010018302677</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20330.54</v>
      </c>
      <c r="E195" s="242">
        <v>18415.66</v>
      </c>
      <c r="F195" s="52">
        <f t="shared" si="31"/>
        <v>90.581263458816139</v>
      </c>
    </row>
    <row r="196" spans="1:6" ht="12.75" customHeight="1" x14ac:dyDescent="0.2">
      <c r="A196" s="53">
        <v>34</v>
      </c>
      <c r="B196" s="232" t="s">
        <v>434</v>
      </c>
      <c r="C196" s="50" t="s">
        <v>435</v>
      </c>
      <c r="D196" s="51">
        <f t="shared" ref="D196:E196" si="44">D197+D202+D210</f>
        <v>856.43999999999994</v>
      </c>
      <c r="E196" s="51">
        <f t="shared" si="44"/>
        <v>952.76</v>
      </c>
      <c r="F196" s="52">
        <f t="shared" si="31"/>
        <v>111.24655550885059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856.43999999999994</v>
      </c>
      <c r="E210" s="51">
        <f t="shared" si="47"/>
        <v>952.76</v>
      </c>
      <c r="F210" s="52">
        <f t="shared" si="31"/>
        <v>111.24655550885059</v>
      </c>
    </row>
    <row r="211" spans="1:6" ht="12.75" customHeight="1" x14ac:dyDescent="0.2">
      <c r="A211" s="53">
        <v>3431</v>
      </c>
      <c r="B211" s="232" t="s">
        <v>464</v>
      </c>
      <c r="C211" s="50" t="s">
        <v>465</v>
      </c>
      <c r="D211" s="242">
        <v>856.39</v>
      </c>
      <c r="E211" s="242">
        <v>952.76</v>
      </c>
      <c r="F211" s="52">
        <f t="shared" si="31"/>
        <v>111.2530505961069</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0.05</v>
      </c>
      <c r="E213" s="242"/>
      <c r="F213" s="52">
        <f t="shared" si="31"/>
        <v>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28766.720000000001</v>
      </c>
      <c r="E252" s="51">
        <f t="shared" si="63"/>
        <v>32572.36</v>
      </c>
      <c r="F252" s="52">
        <f t="shared" ref="F252:F258" si="64">IF(D252&lt;&gt;0,IF(E252/D252&gt;=100,"&gt;&gt;100",E252/D252*100),"-")</f>
        <v>113.22931498620628</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28766.720000000001</v>
      </c>
      <c r="E259" s="51">
        <f t="shared" si="66"/>
        <v>32572.36</v>
      </c>
      <c r="F259" s="52">
        <f t="shared" ref="F259:F262" si="67">IF(D259&lt;&gt;0,IF(E259/D259&gt;=100,"&gt;&gt;100",E259/D259*100),"-")</f>
        <v>113.22931498620628</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28766.720000000001</v>
      </c>
      <c r="E261" s="242">
        <v>32572.36</v>
      </c>
      <c r="F261" s="52">
        <f t="shared" si="67"/>
        <v>113.22931498620628</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1031.74</v>
      </c>
      <c r="E263" s="51">
        <f t="shared" si="68"/>
        <v>993.46</v>
      </c>
      <c r="F263" s="52">
        <f t="shared" ref="F263:F267" si="69">IF(D263&lt;&gt;0,IF(E263/D263&gt;=100,"&gt;&gt;100",E263/D263*100),"-")</f>
        <v>96.289762924767871</v>
      </c>
    </row>
    <row r="264" spans="1:6" ht="12.75" customHeight="1" x14ac:dyDescent="0.2">
      <c r="A264" s="53">
        <v>381</v>
      </c>
      <c r="B264" s="85" t="s">
        <v>566</v>
      </c>
      <c r="C264" s="50" t="s">
        <v>567</v>
      </c>
      <c r="D264" s="51">
        <f t="shared" ref="D264:E264" si="70">SUM(D265:D267)</f>
        <v>1031.74</v>
      </c>
      <c r="E264" s="51">
        <f t="shared" si="70"/>
        <v>993.46</v>
      </c>
      <c r="F264" s="52">
        <f t="shared" si="69"/>
        <v>96.289762924767871</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1031.74</v>
      </c>
      <c r="E266" s="242">
        <v>993.46</v>
      </c>
      <c r="F266" s="52">
        <f t="shared" si="69"/>
        <v>96.289762924767871</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2165766.5200000005</v>
      </c>
      <c r="E289" s="51">
        <f t="shared" si="79"/>
        <v>2634672.7199999997</v>
      </c>
      <c r="F289" s="52">
        <f t="shared" si="76"/>
        <v>121.65081949830858</v>
      </c>
    </row>
    <row r="290" spans="1:6" ht="12.75" customHeight="1" x14ac:dyDescent="0.2">
      <c r="A290" s="53" t="s">
        <v>607</v>
      </c>
      <c r="B290" s="85" t="s">
        <v>618</v>
      </c>
      <c r="C290" s="50" t="s">
        <v>619</v>
      </c>
      <c r="D290" s="51">
        <f>IF(D6&gt;=D289,D6-D289,0)</f>
        <v>0</v>
      </c>
      <c r="E290" s="51">
        <f>IF(E6&gt;=E289,E6-E289,0)</f>
        <v>26292.030000000261</v>
      </c>
      <c r="F290" s="52" t="str">
        <f t="shared" si="76"/>
        <v>-</v>
      </c>
    </row>
    <row r="291" spans="1:6" ht="12.75" customHeight="1" x14ac:dyDescent="0.2">
      <c r="A291" s="53" t="s">
        <v>607</v>
      </c>
      <c r="B291" s="85" t="s">
        <v>620</v>
      </c>
      <c r="C291" s="50" t="s">
        <v>621</v>
      </c>
      <c r="D291" s="51">
        <f>IF(D289&gt;=D6,D289-D6,0)</f>
        <v>22268.400000000373</v>
      </c>
      <c r="E291" s="51">
        <f>IF(E289&gt;=E6,E289-E6,0)</f>
        <v>0</v>
      </c>
      <c r="F291" s="52">
        <f t="shared" si="76"/>
        <v>0</v>
      </c>
    </row>
    <row r="292" spans="1:6" ht="12.75" customHeight="1" x14ac:dyDescent="0.2">
      <c r="A292" s="53">
        <v>92211</v>
      </c>
      <c r="B292" s="85" t="s">
        <v>622</v>
      </c>
      <c r="C292" s="50" t="s">
        <v>623</v>
      </c>
      <c r="D292" s="242">
        <v>17151.84</v>
      </c>
      <c r="E292" s="242">
        <v>0</v>
      </c>
      <c r="F292" s="52">
        <f t="shared" si="76"/>
        <v>0</v>
      </c>
    </row>
    <row r="293" spans="1:6" ht="12.75" customHeight="1" x14ac:dyDescent="0.2">
      <c r="A293" s="53">
        <v>92221</v>
      </c>
      <c r="B293" s="85" t="s">
        <v>624</v>
      </c>
      <c r="C293" s="50" t="s">
        <v>625</v>
      </c>
      <c r="D293" s="242">
        <v>0</v>
      </c>
      <c r="E293" s="242">
        <v>23057.22</v>
      </c>
      <c r="F293" s="52" t="str">
        <f t="shared" si="76"/>
        <v>-</v>
      </c>
    </row>
    <row r="294" spans="1:6" ht="12.75" customHeight="1" x14ac:dyDescent="0.2">
      <c r="A294" s="53">
        <v>96</v>
      </c>
      <c r="B294" s="85" t="s">
        <v>626</v>
      </c>
      <c r="C294" s="50" t="s">
        <v>627</v>
      </c>
      <c r="D294" s="242">
        <v>558.65</v>
      </c>
      <c r="E294" s="242">
        <v>785</v>
      </c>
      <c r="F294" s="52">
        <f t="shared" si="76"/>
        <v>140.51731853575583</v>
      </c>
    </row>
    <row r="295" spans="1:6" ht="24" x14ac:dyDescent="0.2">
      <c r="A295" s="53">
        <v>9661</v>
      </c>
      <c r="B295" s="85" t="s">
        <v>628</v>
      </c>
      <c r="C295" s="50" t="s">
        <v>629</v>
      </c>
      <c r="D295" s="242">
        <v>558.65</v>
      </c>
      <c r="E295" s="242">
        <v>505</v>
      </c>
      <c r="F295" s="52">
        <f t="shared" si="76"/>
        <v>90.396491542110454</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18015.16</v>
      </c>
      <c r="E350" s="51">
        <f t="shared" si="95"/>
        <v>21490.73</v>
      </c>
      <c r="F350" s="52">
        <f t="shared" si="81"/>
        <v>119.29247367217388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12890.16</v>
      </c>
      <c r="E363" s="51">
        <f t="shared" si="99"/>
        <v>20490.73</v>
      </c>
      <c r="F363" s="52">
        <f t="shared" si="81"/>
        <v>158.96412457254218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6235.34</v>
      </c>
      <c r="E369" s="51">
        <f t="shared" si="101"/>
        <v>16647</v>
      </c>
      <c r="F369" s="52">
        <f t="shared" si="81"/>
        <v>266.97822412250173</v>
      </c>
    </row>
    <row r="370" spans="1:6" ht="12.75" customHeight="1" x14ac:dyDescent="0.2">
      <c r="A370" s="53">
        <v>4221</v>
      </c>
      <c r="B370" s="85" t="s">
        <v>673</v>
      </c>
      <c r="C370" s="50" t="s">
        <v>765</v>
      </c>
      <c r="D370" s="242">
        <v>2278.1</v>
      </c>
      <c r="E370" s="242">
        <v>7897.5</v>
      </c>
      <c r="F370" s="52">
        <f t="shared" si="81"/>
        <v>346.67047100654054</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8749.5</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3957.24</v>
      </c>
      <c r="E376" s="242"/>
      <c r="F376" s="52">
        <f t="shared" si="81"/>
        <v>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6654.82</v>
      </c>
      <c r="E383" s="51">
        <f t="shared" si="103"/>
        <v>3843.73</v>
      </c>
      <c r="F383" s="52">
        <f t="shared" si="81"/>
        <v>57.758587009115203</v>
      </c>
    </row>
    <row r="384" spans="1:6" ht="12.75" customHeight="1" x14ac:dyDescent="0.2">
      <c r="A384" s="53">
        <v>4241</v>
      </c>
      <c r="B384" s="85" t="s">
        <v>782</v>
      </c>
      <c r="C384" s="50" t="s">
        <v>783</v>
      </c>
      <c r="D384" s="242">
        <v>6654.82</v>
      </c>
      <c r="E384" s="242">
        <v>3843.73</v>
      </c>
      <c r="F384" s="52">
        <f t="shared" si="81"/>
        <v>57.758587009115203</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5125</v>
      </c>
      <c r="E402" s="51">
        <f t="shared" si="109"/>
        <v>1000</v>
      </c>
      <c r="F402" s="52">
        <f t="shared" si="81"/>
        <v>19.512195121951219</v>
      </c>
    </row>
    <row r="403" spans="1:6" ht="12.75" customHeight="1" x14ac:dyDescent="0.2">
      <c r="A403" s="53">
        <v>451</v>
      </c>
      <c r="B403" s="85" t="s">
        <v>810</v>
      </c>
      <c r="C403" s="50" t="s">
        <v>811</v>
      </c>
      <c r="D403" s="242">
        <v>5125</v>
      </c>
      <c r="E403" s="242">
        <v>1000</v>
      </c>
      <c r="F403" s="52">
        <f t="shared" si="81"/>
        <v>19.512195121951219</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18015.16</v>
      </c>
      <c r="E408" s="51">
        <f t="shared" si="111"/>
        <v>21490.73</v>
      </c>
      <c r="F408" s="52">
        <f t="shared" si="81"/>
        <v>119.29247367217388</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74.5</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2143498.12</v>
      </c>
      <c r="E412" s="51">
        <f>E6+E298</f>
        <v>2660964.75</v>
      </c>
      <c r="F412" s="52">
        <f t="shared" si="81"/>
        <v>124.14122154676768</v>
      </c>
    </row>
    <row r="413" spans="1:6" ht="12.75" customHeight="1" x14ac:dyDescent="0.2">
      <c r="A413" s="53" t="s">
        <v>607</v>
      </c>
      <c r="B413" s="85" t="s">
        <v>830</v>
      </c>
      <c r="C413" s="50" t="s">
        <v>831</v>
      </c>
      <c r="D413" s="51">
        <f t="shared" ref="D413:E413" si="112">D289+D350</f>
        <v>2183781.6800000006</v>
      </c>
      <c r="E413" s="51">
        <f t="shared" si="112"/>
        <v>2656163.4499999997</v>
      </c>
      <c r="F413" s="52">
        <f t="shared" si="81"/>
        <v>121.63136426714591</v>
      </c>
    </row>
    <row r="414" spans="1:6" ht="12.75" customHeight="1" x14ac:dyDescent="0.2">
      <c r="A414" s="53" t="s">
        <v>607</v>
      </c>
      <c r="B414" s="85" t="s">
        <v>832</v>
      </c>
      <c r="C414" s="50" t="s">
        <v>833</v>
      </c>
      <c r="D414" s="51">
        <f t="shared" ref="D414:E414" si="113">IF(D412&gt;=D413,D412-D413,0)</f>
        <v>0</v>
      </c>
      <c r="E414" s="51">
        <f t="shared" si="113"/>
        <v>4801.3000000002794</v>
      </c>
      <c r="F414" s="52" t="str">
        <f t="shared" si="81"/>
        <v>-</v>
      </c>
    </row>
    <row r="415" spans="1:6" ht="12.75" customHeight="1" x14ac:dyDescent="0.2">
      <c r="A415" s="53" t="s">
        <v>607</v>
      </c>
      <c r="B415" s="85" t="s">
        <v>834</v>
      </c>
      <c r="C415" s="50" t="s">
        <v>835</v>
      </c>
      <c r="D415" s="51">
        <f t="shared" ref="D415:E415" si="114">IF(D413&gt;=D412,D413-D412,0)</f>
        <v>40283.560000000522</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17151.84</v>
      </c>
      <c r="E416" s="51">
        <f t="shared" si="115"/>
        <v>0</v>
      </c>
      <c r="F416" s="52">
        <f t="shared" si="81"/>
        <v>0</v>
      </c>
    </row>
    <row r="417" spans="1:6" ht="12.75" customHeight="1" x14ac:dyDescent="0.2">
      <c r="A417" s="60" t="s">
        <v>836</v>
      </c>
      <c r="B417" s="85" t="s">
        <v>839</v>
      </c>
      <c r="C417" s="61" t="s">
        <v>840</v>
      </c>
      <c r="D417" s="51">
        <f t="shared" ref="D417:E417" si="116">IF(D293-D292+D410-D409&gt;=0,D293-D292+D410-D409,0)</f>
        <v>0</v>
      </c>
      <c r="E417" s="51">
        <f t="shared" si="116"/>
        <v>23131.72</v>
      </c>
      <c r="F417" s="52" t="str">
        <f t="shared" si="81"/>
        <v>-</v>
      </c>
    </row>
    <row r="418" spans="1:6" ht="12.75" customHeight="1" x14ac:dyDescent="0.2">
      <c r="A418" s="55" t="s">
        <v>841</v>
      </c>
      <c r="B418" s="233" t="s">
        <v>842</v>
      </c>
      <c r="C418" s="56" t="s">
        <v>843</v>
      </c>
      <c r="D418" s="62">
        <f t="shared" ref="D418:E418" si="117">D294+D411</f>
        <v>558.65</v>
      </c>
      <c r="E418" s="62">
        <f t="shared" si="117"/>
        <v>785</v>
      </c>
      <c r="F418" s="57">
        <f t="shared" si="81"/>
        <v>140.51731853575583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2143498.12</v>
      </c>
      <c r="E639" s="51">
        <f t="shared" si="180"/>
        <v>2660964.75</v>
      </c>
      <c r="F639" s="52">
        <f t="shared" si="119"/>
        <v>124.14122154676768</v>
      </c>
    </row>
    <row r="640" spans="1:6" ht="12.75" customHeight="1" x14ac:dyDescent="0.2">
      <c r="A640" s="53" t="s">
        <v>607</v>
      </c>
      <c r="B640" s="85" t="s">
        <v>1276</v>
      </c>
      <c r="C640" s="50" t="s">
        <v>1277</v>
      </c>
      <c r="D640" s="51">
        <f t="shared" ref="D640:E640" si="181">D413+D528</f>
        <v>2183781.6800000006</v>
      </c>
      <c r="E640" s="51">
        <f t="shared" si="181"/>
        <v>2656163.4499999997</v>
      </c>
      <c r="F640" s="52">
        <f t="shared" si="119"/>
        <v>121.63136426714591</v>
      </c>
    </row>
    <row r="641" spans="1:6" ht="12.75" customHeight="1" x14ac:dyDescent="0.2">
      <c r="A641" s="53" t="s">
        <v>607</v>
      </c>
      <c r="B641" s="85" t="s">
        <v>1278</v>
      </c>
      <c r="C641" s="50" t="s">
        <v>1279</v>
      </c>
      <c r="D641" s="51">
        <f t="shared" ref="D641:E641" si="182">IF(D639&gt;=D640,D639-D640,0)</f>
        <v>0</v>
      </c>
      <c r="E641" s="51">
        <f t="shared" si="182"/>
        <v>4801.3000000002794</v>
      </c>
      <c r="F641" s="52" t="str">
        <f t="shared" si="119"/>
        <v>-</v>
      </c>
    </row>
    <row r="642" spans="1:6" ht="12.75" customHeight="1" x14ac:dyDescent="0.2">
      <c r="A642" s="53" t="s">
        <v>607</v>
      </c>
      <c r="B642" s="85" t="s">
        <v>1280</v>
      </c>
      <c r="C642" s="50" t="s">
        <v>1281</v>
      </c>
      <c r="D642" s="51">
        <f t="shared" ref="D642:E642" si="183">IF(D640&gt;=D639,D640-D639,0)</f>
        <v>40283.560000000522</v>
      </c>
      <c r="E642" s="51">
        <f t="shared" si="183"/>
        <v>0</v>
      </c>
      <c r="F642" s="52">
        <f t="shared" si="119"/>
        <v>0</v>
      </c>
    </row>
    <row r="643" spans="1:6" ht="24" x14ac:dyDescent="0.2">
      <c r="A643" s="60" t="s">
        <v>1282</v>
      </c>
      <c r="B643" s="85" t="s">
        <v>1283</v>
      </c>
      <c r="C643" s="61" t="s">
        <v>1282</v>
      </c>
      <c r="D643" s="51">
        <f t="shared" ref="D643:E643" si="184">IF(D416-D417+D637-D638&gt;=0,D416-D417+D637-D638,0)</f>
        <v>17151.84</v>
      </c>
      <c r="E643" s="51">
        <f t="shared" si="184"/>
        <v>0</v>
      </c>
      <c r="F643" s="52">
        <f t="shared" si="119"/>
        <v>0</v>
      </c>
    </row>
    <row r="644" spans="1:6" ht="24" x14ac:dyDescent="0.2">
      <c r="A644" s="60" t="s">
        <v>1284</v>
      </c>
      <c r="B644" s="85" t="s">
        <v>1285</v>
      </c>
      <c r="C644" s="61" t="s">
        <v>1284</v>
      </c>
      <c r="D644" s="51">
        <f t="shared" ref="D644:E644" si="185">IF(D417-D416+D638-D637&gt;=0,D417-D416+D638-D637,0)</f>
        <v>0</v>
      </c>
      <c r="E644" s="51">
        <f t="shared" si="185"/>
        <v>23131.72</v>
      </c>
      <c r="F644" s="52" t="str">
        <f t="shared" si="119"/>
        <v>-</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23131.720000000521</v>
      </c>
      <c r="E646" s="51">
        <f t="shared" si="187"/>
        <v>18330.419999999722</v>
      </c>
      <c r="F646" s="52">
        <f t="shared" si="119"/>
        <v>79.243653303772092</v>
      </c>
    </row>
    <row r="647" spans="1:6" ht="24" x14ac:dyDescent="0.2">
      <c r="A647" s="55" t="s">
        <v>1290</v>
      </c>
      <c r="B647" s="233" t="s">
        <v>1291</v>
      </c>
      <c r="C647" s="56" t="s">
        <v>1290</v>
      </c>
      <c r="D647" s="243">
        <v>154091.69</v>
      </c>
      <c r="E647" s="243">
        <v>176823.65</v>
      </c>
      <c r="F647" s="57">
        <f t="shared" si="119"/>
        <v>114.7522296627417</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45568.3</v>
      </c>
      <c r="E649" s="242">
        <v>9928.66</v>
      </c>
      <c r="F649" s="52">
        <f t="shared" ref="F649:F724" si="188">IF(D649&lt;&gt;0,IF(E649/D649&gt;=100,"&gt;&gt;100",E649/D649*100),"-")</f>
        <v>21.788524039738149</v>
      </c>
    </row>
    <row r="650" spans="1:6" ht="12.75" customHeight="1" x14ac:dyDescent="0.2">
      <c r="A650" s="53" t="s">
        <v>1295</v>
      </c>
      <c r="B650" s="85" t="s">
        <v>1296</v>
      </c>
      <c r="C650" s="50" t="s">
        <v>1295</v>
      </c>
      <c r="D650" s="242">
        <v>441730.84</v>
      </c>
      <c r="E650" s="242">
        <v>506258</v>
      </c>
      <c r="F650" s="52">
        <f t="shared" si="188"/>
        <v>114.60780053301237</v>
      </c>
    </row>
    <row r="651" spans="1:6" ht="12.75" customHeight="1" x14ac:dyDescent="0.2">
      <c r="A651" s="53" t="s">
        <v>1297</v>
      </c>
      <c r="B651" s="85" t="s">
        <v>1298</v>
      </c>
      <c r="C651" s="50" t="s">
        <v>1297</v>
      </c>
      <c r="D651" s="242">
        <v>477370.48</v>
      </c>
      <c r="E651" s="242">
        <v>485447.54</v>
      </c>
      <c r="F651" s="52">
        <f t="shared" si="188"/>
        <v>101.69198983565133</v>
      </c>
    </row>
    <row r="652" spans="1:6" ht="24" x14ac:dyDescent="0.2">
      <c r="A652" s="53">
        <v>11</v>
      </c>
      <c r="B652" s="85" t="s">
        <v>1299</v>
      </c>
      <c r="C652" s="50" t="s">
        <v>1300</v>
      </c>
      <c r="D652" s="51">
        <f t="shared" ref="D652:E652" si="189">+D649+D650-D651</f>
        <v>9928.6600000000326</v>
      </c>
      <c r="E652" s="51">
        <f t="shared" si="189"/>
        <v>30739.119999999995</v>
      </c>
      <c r="F652" s="52">
        <f t="shared" si="188"/>
        <v>309.59988558375346</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87</v>
      </c>
      <c r="E654" s="262">
        <v>90</v>
      </c>
      <c r="F654" s="52">
        <f t="shared" si="188"/>
        <v>103.44827586206897</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79</v>
      </c>
      <c r="E656" s="262">
        <v>79</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1973710.93</v>
      </c>
      <c r="E675" s="242">
        <v>2427888.48</v>
      </c>
      <c r="F675" s="52">
        <f t="shared" si="188"/>
        <v>123.01135100873155</v>
      </c>
    </row>
    <row r="676" spans="1:6" ht="24" x14ac:dyDescent="0.2">
      <c r="A676" s="53">
        <v>63613</v>
      </c>
      <c r="B676" s="232" t="s">
        <v>1348</v>
      </c>
      <c r="C676" s="50" t="s">
        <v>1349</v>
      </c>
      <c r="D676" s="242">
        <v>1997.4</v>
      </c>
      <c r="E676" s="242">
        <v>17773.95</v>
      </c>
      <c r="F676" s="52">
        <f t="shared" si="188"/>
        <v>889.85431060378482</v>
      </c>
    </row>
    <row r="677" spans="1:6" ht="24" x14ac:dyDescent="0.2">
      <c r="A677" s="53">
        <v>63622</v>
      </c>
      <c r="B677" s="232" t="s">
        <v>1350</v>
      </c>
      <c r="C677" s="50" t="s">
        <v>1351</v>
      </c>
      <c r="D677" s="242">
        <v>5518.61</v>
      </c>
      <c r="E677" s="242">
        <v>3842.34</v>
      </c>
      <c r="F677" s="52">
        <f t="shared" si="188"/>
        <v>69.625141113432548</v>
      </c>
    </row>
    <row r="678" spans="1:6" ht="24" x14ac:dyDescent="0.2">
      <c r="A678" s="53">
        <v>63623</v>
      </c>
      <c r="B678" s="232" t="s">
        <v>1352</v>
      </c>
      <c r="C678" s="50" t="s">
        <v>1353</v>
      </c>
      <c r="D678" s="242">
        <v>6235.34</v>
      </c>
      <c r="E678" s="242">
        <v>13216.51</v>
      </c>
      <c r="F678" s="52">
        <f t="shared" si="188"/>
        <v>211.96133651092001</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7413.8</v>
      </c>
      <c r="E694" s="242">
        <v>0</v>
      </c>
      <c r="F694" s="52">
        <f t="shared" si="188"/>
        <v>0</v>
      </c>
    </row>
    <row r="695" spans="1:6" ht="12.75" customHeight="1" x14ac:dyDescent="0.2">
      <c r="A695" s="53">
        <v>63812</v>
      </c>
      <c r="B695" s="232" t="s">
        <v>1371</v>
      </c>
      <c r="C695" s="50" t="s">
        <v>1372</v>
      </c>
      <c r="D695" s="242">
        <v>22618.799999999999</v>
      </c>
      <c r="E695" s="242">
        <v>38298.879999999997</v>
      </c>
      <c r="F695" s="52">
        <f t="shared" si="188"/>
        <v>169.3232178541744</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16701</v>
      </c>
      <c r="E710" s="242">
        <v>13292.87</v>
      </c>
      <c r="F710" s="52">
        <f t="shared" si="188"/>
        <v>79.593257888749179</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4295.63</v>
      </c>
      <c r="E716" s="242">
        <v>0</v>
      </c>
      <c r="F716" s="52">
        <f t="shared" si="188"/>
        <v>0</v>
      </c>
    </row>
    <row r="717" spans="1:6" ht="12.75" customHeight="1" x14ac:dyDescent="0.2">
      <c r="A717" s="53">
        <v>31215</v>
      </c>
      <c r="B717" s="85" t="s">
        <v>1412</v>
      </c>
      <c r="C717" s="50" t="s">
        <v>1413</v>
      </c>
      <c r="D717" s="242">
        <v>1901.3</v>
      </c>
      <c r="E717" s="242">
        <v>1324.32</v>
      </c>
      <c r="F717" s="52">
        <f t="shared" si="188"/>
        <v>69.653395045495188</v>
      </c>
    </row>
    <row r="718" spans="1:6" ht="12.75" customHeight="1" x14ac:dyDescent="0.2">
      <c r="A718" s="53">
        <v>32121</v>
      </c>
      <c r="B718" s="85" t="s">
        <v>1414</v>
      </c>
      <c r="C718" s="50" t="s">
        <v>1415</v>
      </c>
      <c r="D718" s="242">
        <v>60607.11</v>
      </c>
      <c r="E718" s="242">
        <v>58983.96</v>
      </c>
      <c r="F718" s="52">
        <f t="shared" si="188"/>
        <v>97.321848872186777</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4951.3</v>
      </c>
      <c r="E720" s="242">
        <v>5694.36</v>
      </c>
      <c r="F720" s="52">
        <f t="shared" si="188"/>
        <v>115.00737180134509</v>
      </c>
    </row>
    <row r="721" spans="1:6" ht="12.75" customHeight="1" x14ac:dyDescent="0.2">
      <c r="A721" s="53" t="s">
        <v>1420</v>
      </c>
      <c r="B721" s="85" t="s">
        <v>1421</v>
      </c>
      <c r="C721" s="50" t="s">
        <v>1420</v>
      </c>
      <c r="D721" s="242">
        <v>88.52</v>
      </c>
      <c r="E721" s="242"/>
      <c r="F721" s="52">
        <f t="shared" si="188"/>
        <v>0</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184.22</v>
      </c>
      <c r="E723" s="242">
        <v>298.7</v>
      </c>
      <c r="F723" s="52">
        <f t="shared" si="188"/>
        <v>162.14308978395394</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28766.720000000001</v>
      </c>
      <c r="E828" s="242">
        <v>32572.36</v>
      </c>
      <c r="F828" s="52">
        <f t="shared" si="190"/>
        <v>113.22931498620628</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6" workbookViewId="0">
      <selection activeCell="B297" sqref="B29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4627946.0999999996</v>
      </c>
      <c r="E6" s="229">
        <f t="shared" si="0"/>
        <v>4620036.75</v>
      </c>
      <c r="F6" s="230">
        <f t="shared" ref="F6:F260" si="1">IF(D6&gt;0,IF(E6/D6&gt;=100,"&gt;&gt;100",E6/D6*100),"-")</f>
        <v>99.829095892020021</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4456276.01</v>
      </c>
      <c r="E7" s="104">
        <f t="shared" si="2"/>
        <v>4409699.78</v>
      </c>
      <c r="F7" s="93">
        <f t="shared" si="1"/>
        <v>98.954817208461037</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2532.31</v>
      </c>
      <c r="E8" s="104">
        <f>E9+E10-E11</f>
        <v>2532.31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2532.31</v>
      </c>
      <c r="E9" s="247">
        <v>2532.31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4448618.7</v>
      </c>
      <c r="E12" s="104">
        <f t="shared" si="3"/>
        <v>4401042.4700000007</v>
      </c>
      <c r="F12" s="93">
        <f t="shared" si="1"/>
        <v>98.930539270538077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4416862.34</v>
      </c>
      <c r="E13" s="104">
        <f t="shared" si="4"/>
        <v>4342762.03</v>
      </c>
      <c r="F13" s="93">
        <f t="shared" si="1"/>
        <v>98.322331458489614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5895102.6200000001</v>
      </c>
      <c r="E15" s="247">
        <v>5895102.6200000001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2575.3200000000002</v>
      </c>
      <c r="E16" s="247">
        <v>2575.3200000000002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8230.31</v>
      </c>
      <c r="E17" s="247">
        <v>8230.31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1489045.91</v>
      </c>
      <c r="E18" s="247">
        <v>1563146.22</v>
      </c>
      <c r="F18" s="93">
        <f t="shared" si="1"/>
        <v>104.97636167577937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31756.360000000044</v>
      </c>
      <c r="E19" s="104">
        <f t="shared" si="5"/>
        <v>58280.44</v>
      </c>
      <c r="F19" s="93">
        <f t="shared" si="1"/>
        <v>183.52367840646698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157356.95000000001</v>
      </c>
      <c r="E20" s="247">
        <v>246672.52</v>
      </c>
      <c r="F20" s="93">
        <f t="shared" si="1"/>
        <v>156.75985077239994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21039.24</v>
      </c>
      <c r="E21" s="247">
        <v>19726.22</v>
      </c>
      <c r="F21" s="93">
        <f t="shared" si="1"/>
        <v>93.75918521771699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24711.25</v>
      </c>
      <c r="E22" s="247">
        <v>33460.75</v>
      </c>
      <c r="F22" s="93">
        <f t="shared" si="1"/>
        <v>135.40695027568415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451.81</v>
      </c>
      <c r="E24" s="247">
        <v>451.81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166652.07</v>
      </c>
      <c r="E25" s="247">
        <v>144323.04999999999</v>
      </c>
      <c r="F25" s="93">
        <f t="shared" si="1"/>
        <v>86.60141455188645</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115722.27</v>
      </c>
      <c r="E26" s="247">
        <v>116097.13</v>
      </c>
      <c r="F26" s="93">
        <f t="shared" si="1"/>
        <v>100.32393073519903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454177.23</v>
      </c>
      <c r="E28" s="247">
        <v>502451.04</v>
      </c>
      <c r="F28" s="93">
        <f t="shared" si="1"/>
        <v>110.62884856645059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149.44999999999999</v>
      </c>
      <c r="E30" s="247">
        <v>149.44999999999999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149.44999999999999</v>
      </c>
      <c r="E34" s="247">
        <v>149.44999999999999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138168.12</v>
      </c>
      <c r="E36" s="247">
        <v>142011.85</v>
      </c>
      <c r="F36" s="93">
        <f t="shared" si="1"/>
        <v>102.78192248689496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138168.12</v>
      </c>
      <c r="E40" s="247">
        <v>142011.85</v>
      </c>
      <c r="F40" s="93">
        <f t="shared" si="1"/>
        <v>102.78192248689496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181095.6</v>
      </c>
      <c r="E54" s="247">
        <v>175295.56</v>
      </c>
      <c r="F54" s="93">
        <f t="shared" si="1"/>
        <v>96.797249629477463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181095.6</v>
      </c>
      <c r="E55" s="247">
        <v>175295.56</v>
      </c>
      <c r="F55" s="93">
        <f t="shared" si="1"/>
        <v>96.797249629477463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5125</v>
      </c>
      <c r="E56" s="104">
        <f t="shared" si="11"/>
        <v>6125</v>
      </c>
      <c r="F56" s="93">
        <f t="shared" si="1"/>
        <v>119.51219512195121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5125</v>
      </c>
      <c r="E57" s="247">
        <v>6125</v>
      </c>
      <c r="F57" s="93">
        <f t="shared" si="1"/>
        <v>119.51219512195121</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171670.09</v>
      </c>
      <c r="E68" s="104">
        <f t="shared" si="13"/>
        <v>210336.97</v>
      </c>
      <c r="F68" s="93">
        <f t="shared" si="1"/>
        <v>122.52394694964043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9928.66</v>
      </c>
      <c r="E69" s="104">
        <f t="shared" si="14"/>
        <v>30739.119999999999</v>
      </c>
      <c r="F69" s="93">
        <f t="shared" si="1"/>
        <v>309.59988558375449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9746.86</v>
      </c>
      <c r="E70" s="104">
        <f t="shared" si="15"/>
        <v>30685.66</v>
      </c>
      <c r="F70" s="93">
        <f t="shared" si="1"/>
        <v>314.82610810045492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9746.86</v>
      </c>
      <c r="E72" s="247">
        <v>30685.66</v>
      </c>
      <c r="F72" s="93">
        <f t="shared" si="1"/>
        <v>314.82610810045492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181.8</v>
      </c>
      <c r="E76" s="247">
        <v>53.46</v>
      </c>
      <c r="F76" s="93">
        <f t="shared" si="1"/>
        <v>29.405940594059405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7091.08</v>
      </c>
      <c r="E78" s="104">
        <f>E79+SUM(E82:E84)-E85+E86</f>
        <v>1989.2</v>
      </c>
      <c r="F78" s="93">
        <f t="shared" si="1"/>
        <v>28.05214438421228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7091.08</v>
      </c>
      <c r="E86" s="247">
        <v>1989.2</v>
      </c>
      <c r="F86" s="93">
        <f t="shared" si="1"/>
        <v>28.05214438421228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558.66000000000008</v>
      </c>
      <c r="E146" s="104">
        <f t="shared" si="26"/>
        <v>785</v>
      </c>
      <c r="F146" s="93">
        <f t="shared" si="1"/>
        <v>140.51480327927538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v>280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720.58</v>
      </c>
      <c r="E160" s="247">
        <v>505</v>
      </c>
      <c r="F160" s="93">
        <f t="shared" si="1"/>
        <v>70.082433595159458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161.91999999999999</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154091.69</v>
      </c>
      <c r="E170" s="104">
        <f t="shared" si="29"/>
        <v>176823.65</v>
      </c>
      <c r="F170" s="93">
        <f t="shared" si="1"/>
        <v>114.7522296627417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154091.69</v>
      </c>
      <c r="E173" s="247">
        <v>176823.65</v>
      </c>
      <c r="F173" s="93">
        <f t="shared" si="1"/>
        <v>114.7522296627417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4627946.1000000006</v>
      </c>
      <c r="E175" s="104">
        <f t="shared" si="30"/>
        <v>4620036.75</v>
      </c>
      <c r="F175" s="93">
        <f t="shared" si="1"/>
        <v>99.829095892019993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194243.15999999997</v>
      </c>
      <c r="E176" s="104">
        <f t="shared" si="31"/>
        <v>227882.39</v>
      </c>
      <c r="F176" s="93">
        <f t="shared" si="1"/>
        <v>117.31810273267797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194243.15999999997</v>
      </c>
      <c r="E177" s="104">
        <f t="shared" si="32"/>
        <v>219132.89</v>
      </c>
      <c r="F177" s="93">
        <f t="shared" si="1"/>
        <v>112.81369701769681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163881.87</v>
      </c>
      <c r="E178" s="247">
        <v>190449.79</v>
      </c>
      <c r="F178" s="93">
        <f t="shared" si="1"/>
        <v>116.21162853462681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23483.94</v>
      </c>
      <c r="E179" s="247">
        <v>25924</v>
      </c>
      <c r="F179" s="93">
        <f t="shared" si="1"/>
        <v>110.39033484159813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97.02</v>
      </c>
      <c r="E180" s="104">
        <f t="shared" si="33"/>
        <v>127.67</v>
      </c>
      <c r="F180" s="93">
        <f t="shared" si="1"/>
        <v>131.5914244485673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97.02</v>
      </c>
      <c r="E183" s="247">
        <v>127.67</v>
      </c>
      <c r="F183" s="93">
        <f t="shared" si="1"/>
        <v>131.5914244485673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192.43</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6780.33</v>
      </c>
      <c r="E188" s="247">
        <v>2439</v>
      </c>
      <c r="F188" s="93">
        <f t="shared" si="1"/>
        <v>35.971700492453905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8749.5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4433702.9400000004</v>
      </c>
      <c r="E237" s="104">
        <f t="shared" si="41"/>
        <v>4392154.3600000003</v>
      </c>
      <c r="F237" s="93">
        <f t="shared" si="1"/>
        <v>99.062892111576602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4456276.01</v>
      </c>
      <c r="E238" s="104">
        <f t="shared" si="42"/>
        <v>4409699.78</v>
      </c>
      <c r="F238" s="93">
        <f t="shared" si="1"/>
        <v>98.954817208461037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4456276.01</v>
      </c>
      <c r="E239" s="104">
        <f t="shared" si="43"/>
        <v>4409699.78</v>
      </c>
      <c r="F239" s="93">
        <f t="shared" si="1"/>
        <v>98.954817208461037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4449573.0999999996</v>
      </c>
      <c r="E240" s="247">
        <v>4405123.9800000004</v>
      </c>
      <c r="F240" s="93">
        <f t="shared" si="1"/>
        <v>99.00104753869536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6702.91</v>
      </c>
      <c r="E241" s="247">
        <v>4575.8</v>
      </c>
      <c r="F241" s="93">
        <f t="shared" si="1"/>
        <v>68.265872583698723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-23131.719999999998</v>
      </c>
      <c r="E245" s="104">
        <f t="shared" si="45"/>
        <v>-18330.419999999998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23131.719999999998</v>
      </c>
      <c r="E250" s="104">
        <f t="shared" si="47"/>
        <v>18330.419999999998</v>
      </c>
      <c r="F250" s="93">
        <f t="shared" si="1"/>
        <v>79.243653303775076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21995.51</v>
      </c>
      <c r="E251" s="247">
        <v>18255.919999999998</v>
      </c>
      <c r="F251" s="93">
        <f t="shared" si="1"/>
        <v>82.998393763090732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1136.21</v>
      </c>
      <c r="E252" s="247">
        <v>74.5</v>
      </c>
      <c r="F252" s="93">
        <f t="shared" si="1"/>
        <v>6.5568864910535902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558.65</v>
      </c>
      <c r="E255" s="247">
        <v>785</v>
      </c>
      <c r="F255" s="93">
        <f t="shared" si="1"/>
        <v>140.51731853575583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31446.76</v>
      </c>
      <c r="E259" s="104">
        <f t="shared" si="49"/>
        <v>4000</v>
      </c>
      <c r="F259" s="93">
        <f t="shared" si="1"/>
        <v>12.719911367657591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31446.76</v>
      </c>
      <c r="E260" s="248">
        <v>4000</v>
      </c>
      <c r="F260" s="97">
        <f t="shared" si="1"/>
        <v>12.719911367657591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323.83999999999997</v>
      </c>
      <c r="E264" s="247">
        <v>230</v>
      </c>
      <c r="F264" s="93">
        <f t="shared" si="50"/>
        <v>71.02272727272728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396.74</v>
      </c>
      <c r="E265" s="247">
        <v>555</v>
      </c>
      <c r="F265" s="93">
        <f t="shared" si="50"/>
        <v>139.89010435045623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5281.84</v>
      </c>
      <c r="E268" s="247">
        <v>683.96</v>
      </c>
      <c r="F268" s="93">
        <f t="shared" si="50"/>
        <v>12.949275252563499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1809.24</v>
      </c>
      <c r="E271" s="247">
        <v>1305.24</v>
      </c>
      <c r="F271" s="93">
        <f t="shared" si="50"/>
        <v>72.142999270411892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194243.16</v>
      </c>
      <c r="E288" s="247">
        <v>219132.89</v>
      </c>
      <c r="F288" s="93">
        <f t="shared" si="50"/>
        <v>112.8136970176968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8749.5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6760.33</v>
      </c>
      <c r="E302" s="247">
        <v>2439</v>
      </c>
      <c r="F302" s="93">
        <f t="shared" si="50"/>
        <v>36.078120446782926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D114" sqref="D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2183781.6800000002</v>
      </c>
      <c r="E114" s="81">
        <f t="shared" si="22"/>
        <v>2656163.4500000002</v>
      </c>
      <c r="F114" s="63">
        <f t="shared" si="1"/>
        <v>121.63136426714598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2054974.79</v>
      </c>
      <c r="E115" s="81">
        <f t="shared" si="23"/>
        <v>2506845.21</v>
      </c>
      <c r="F115" s="63">
        <f t="shared" si="1"/>
        <v>121.98909797818006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2054974.79</v>
      </c>
      <c r="E117" s="249">
        <v>2506845.21</v>
      </c>
      <c r="F117" s="63">
        <f t="shared" si="1"/>
        <v>121.98909797818006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127775.15</v>
      </c>
      <c r="E126" s="249">
        <v>148324.78</v>
      </c>
      <c r="F126" s="63">
        <f t="shared" si="1"/>
        <v>116.08264987362567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1031.74</v>
      </c>
      <c r="E128" s="249">
        <v>993.46</v>
      </c>
      <c r="F128" s="63">
        <f t="shared" si="1"/>
        <v>96.289762924767871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2183781.6800000002</v>
      </c>
      <c r="E141" s="106">
        <f t="shared" si="28"/>
        <v>2656163.4500000002</v>
      </c>
      <c r="F141" s="82">
        <f t="shared" si="1"/>
        <v>121.63136426714598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22" sqref="B2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45657.99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45657.99</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45657.99</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v>45657.99</v>
      </c>
      <c r="E9" s="250">
        <v>0</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N23" sqref="N2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194243.16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2682417.84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5965.81</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2654961.2999999998</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2290533.7799999998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328340.68</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952.76</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32572.36</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2561.7199999999998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21490.73</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2648778.6100000003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10287.14</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2625750.2400000002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2263965.86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325900.62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922.11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32379.93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2581.7199999999998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12741.23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227882.38999999966</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227882.39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2439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216693.89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8749.5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13594</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2025-01-30T09:10:04Z</cp:lastPrinted>
  <dcterms:created xsi:type="dcterms:W3CDTF">2022-04-01T05:14:30Z</dcterms:created>
  <dcterms:modified xsi:type="dcterms:W3CDTF">2025-02-03T07:53:58Z</dcterms:modified>
</cp:coreProperties>
</file>