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 MS\Documents\FINANCIJSKA IZVJEŠĆA ŽUPANIJA\2023\"/>
    </mc:Choice>
  </mc:AlternateContent>
  <bookViews>
    <workbookView xWindow="0" yWindow="0" windowWidth="28350" windowHeight="12195" tabRatio="500" activeTab="3"/>
  </bookViews>
  <sheets>
    <sheet name="SAŽETAK kn" sheetId="1" r:id="rId1"/>
    <sheet name="Izvršenje po rash. ekonom.klas." sheetId="3" r:id="rId2"/>
    <sheet name="POSEBNI DIO kn" sheetId="16" r:id="rId3"/>
    <sheet name="izvršenje prema izvorima" sheetId="17" r:id="rId4"/>
  </sheets>
  <calcPr calcId="15251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41" i="17" l="1"/>
  <c r="E41" i="17"/>
  <c r="G21" i="3" l="1"/>
  <c r="E35" i="17" l="1"/>
  <c r="C38" i="17"/>
  <c r="D38" i="17"/>
  <c r="C23" i="17"/>
  <c r="D23" i="17"/>
  <c r="C39" i="17" l="1"/>
  <c r="C41" i="17"/>
  <c r="C40" i="17"/>
  <c r="D40" i="17"/>
  <c r="D39" i="17"/>
  <c r="B40" i="17"/>
  <c r="B39" i="17"/>
  <c r="F39" i="17" l="1"/>
  <c r="E39" i="17"/>
  <c r="B38" i="17" l="1"/>
  <c r="B33" i="17"/>
  <c r="B28" i="17"/>
  <c r="B23" i="17"/>
  <c r="B18" i="17"/>
  <c r="G40" i="16" l="1"/>
  <c r="G26" i="16"/>
  <c r="G11" i="16"/>
  <c r="G12" i="16"/>
  <c r="F64" i="16"/>
  <c r="F61" i="16"/>
  <c r="G27" i="16" l="1"/>
  <c r="G29" i="16"/>
  <c r="G52" i="16"/>
  <c r="G62" i="16"/>
  <c r="G109" i="16"/>
  <c r="G116" i="16"/>
  <c r="G115" i="16" s="1"/>
  <c r="G114" i="16" s="1"/>
  <c r="F114" i="16"/>
  <c r="F113" i="16" s="1"/>
  <c r="G178" i="16"/>
  <c r="G172" i="16"/>
  <c r="G169" i="16"/>
  <c r="G168" i="16" s="1"/>
  <c r="F169" i="16"/>
  <c r="G209" i="16"/>
  <c r="F133" i="16"/>
  <c r="C24" i="3"/>
  <c r="D24" i="3"/>
  <c r="E24" i="3"/>
  <c r="C22" i="3"/>
  <c r="D22" i="3"/>
  <c r="E22" i="3"/>
  <c r="E15" i="3"/>
  <c r="C15" i="3"/>
  <c r="D15" i="3"/>
  <c r="C16" i="3"/>
  <c r="D16" i="3"/>
  <c r="E16" i="3"/>
  <c r="C19" i="3"/>
  <c r="E19" i="3"/>
  <c r="C35" i="3"/>
  <c r="E35" i="3"/>
  <c r="E82" i="3"/>
  <c r="C82" i="3"/>
  <c r="C81" i="3" s="1"/>
  <c r="G61" i="16" l="1"/>
  <c r="E81" i="3"/>
  <c r="E13" i="3"/>
  <c r="E10" i="3"/>
  <c r="C95" i="3"/>
  <c r="C89" i="3"/>
  <c r="C88" i="3"/>
  <c r="C87" i="3" s="1"/>
  <c r="C85" i="3"/>
  <c r="C84" i="3" s="1"/>
  <c r="C78" i="3"/>
  <c r="C77" i="3" s="1"/>
  <c r="C69" i="3"/>
  <c r="C67" i="3"/>
  <c r="C59" i="3"/>
  <c r="C52" i="3"/>
  <c r="C47" i="3"/>
  <c r="C43" i="3"/>
  <c r="C41" i="3"/>
  <c r="C37" i="3"/>
  <c r="C10" i="3"/>
  <c r="C27" i="3"/>
  <c r="C26" i="3" s="1"/>
  <c r="C21" i="3"/>
  <c r="C18" i="3"/>
  <c r="C13" i="3"/>
  <c r="G81" i="3" l="1"/>
  <c r="C46" i="3"/>
  <c r="C36" i="3"/>
  <c r="C7" i="3"/>
  <c r="C6" i="3" s="1"/>
  <c r="C30" i="3" s="1"/>
  <c r="F12" i="1"/>
  <c r="F15" i="1" s="1"/>
  <c r="G113" i="16" l="1"/>
  <c r="E38" i="17"/>
  <c r="E30" i="17"/>
  <c r="E31" i="17"/>
  <c r="F22" i="17"/>
  <c r="E22" i="17"/>
  <c r="F27" i="17"/>
  <c r="E27" i="17"/>
  <c r="E37" i="17"/>
  <c r="E36" i="17"/>
  <c r="F32" i="17"/>
  <c r="E32" i="17"/>
  <c r="F31" i="17"/>
  <c r="F26" i="17"/>
  <c r="E26" i="17"/>
  <c r="F25" i="17"/>
  <c r="E25" i="17"/>
  <c r="F21" i="17"/>
  <c r="E21" i="17"/>
  <c r="E20" i="17"/>
  <c r="F13" i="17"/>
  <c r="E13" i="17"/>
  <c r="F12" i="17"/>
  <c r="E12" i="17"/>
  <c r="F17" i="17"/>
  <c r="E17" i="17"/>
  <c r="F16" i="17"/>
  <c r="E16" i="17"/>
  <c r="E9" i="17"/>
  <c r="F9" i="17" l="1"/>
  <c r="F8" i="17"/>
  <c r="E8" i="17"/>
  <c r="D33" i="17"/>
  <c r="C33" i="17"/>
  <c r="D28" i="17"/>
  <c r="C28" i="17"/>
  <c r="F38" i="3"/>
  <c r="F39" i="3"/>
  <c r="F40" i="3"/>
  <c r="F42" i="3"/>
  <c r="F44" i="3"/>
  <c r="F45" i="3"/>
  <c r="F48" i="3"/>
  <c r="F49" i="3"/>
  <c r="F50" i="3"/>
  <c r="F51" i="3"/>
  <c r="F53" i="3"/>
  <c r="F54" i="3"/>
  <c r="F55" i="3"/>
  <c r="F56" i="3"/>
  <c r="F57" i="3"/>
  <c r="F58" i="3"/>
  <c r="F60" i="3"/>
  <c r="F61" i="3"/>
  <c r="F62" i="3"/>
  <c r="F63" i="3"/>
  <c r="F64" i="3"/>
  <c r="F65" i="3"/>
  <c r="F66" i="3"/>
  <c r="F68" i="3"/>
  <c r="F70" i="3"/>
  <c r="F71" i="3"/>
  <c r="F73" i="3"/>
  <c r="F74" i="3"/>
  <c r="F75" i="3"/>
  <c r="F76" i="3"/>
  <c r="F79" i="3"/>
  <c r="F80" i="3"/>
  <c r="F11" i="3"/>
  <c r="F14" i="3"/>
  <c r="F15" i="3"/>
  <c r="F16" i="3"/>
  <c r="F17" i="3"/>
  <c r="F19" i="3"/>
  <c r="F20" i="3"/>
  <c r="F22" i="3"/>
  <c r="F23" i="3"/>
  <c r="F24" i="3"/>
  <c r="F25" i="3"/>
  <c r="F28" i="3"/>
  <c r="F29" i="3"/>
  <c r="G157" i="16" l="1"/>
  <c r="G156" i="16" s="1"/>
  <c r="F157" i="16"/>
  <c r="F156" i="16" s="1"/>
  <c r="F40" i="17" l="1"/>
  <c r="E40" i="17"/>
  <c r="G139" i="16"/>
  <c r="F175" i="16"/>
  <c r="F172" i="16" s="1"/>
  <c r="G175" i="16"/>
  <c r="G151" i="16"/>
  <c r="G147" i="16"/>
  <c r="G146" i="16" s="1"/>
  <c r="G145" i="16" s="1"/>
  <c r="G107" i="16" l="1"/>
  <c r="F106" i="16"/>
  <c r="F105" i="16" s="1"/>
  <c r="G100" i="16"/>
  <c r="G180" i="16"/>
  <c r="G171" i="16" s="1"/>
  <c r="G167" i="16" s="1"/>
  <c r="F132" i="16"/>
  <c r="G162" i="16"/>
  <c r="G166" i="16" l="1"/>
  <c r="G106" i="16"/>
  <c r="G99" i="16"/>
  <c r="H99" i="16" s="1"/>
  <c r="F167" i="16"/>
  <c r="G215" i="16"/>
  <c r="G214" i="16" s="1"/>
  <c r="G212" i="16"/>
  <c r="G202" i="16"/>
  <c r="G203" i="16"/>
  <c r="F201" i="16"/>
  <c r="F200" i="16" s="1"/>
  <c r="G18" i="16"/>
  <c r="F216" i="16" l="1"/>
  <c r="G208" i="16"/>
  <c r="H208" i="16" s="1"/>
  <c r="G105" i="16"/>
  <c r="F166" i="16"/>
  <c r="F207" i="16"/>
  <c r="F206" i="16" s="1"/>
  <c r="G201" i="16"/>
  <c r="G104" i="16" l="1"/>
  <c r="G200" i="16"/>
  <c r="G207" i="16"/>
  <c r="H207" i="16" s="1"/>
  <c r="E89" i="3"/>
  <c r="E69" i="3"/>
  <c r="G206" i="16" l="1"/>
  <c r="H206" i="16" s="1"/>
  <c r="F69" i="3"/>
  <c r="E18" i="3"/>
  <c r="E27" i="3"/>
  <c r="F27" i="3" s="1"/>
  <c r="E21" i="3"/>
  <c r="E95" i="3"/>
  <c r="E85" i="3"/>
  <c r="E78" i="3"/>
  <c r="E67" i="3"/>
  <c r="E59" i="3"/>
  <c r="E52" i="3"/>
  <c r="E47" i="3"/>
  <c r="E37" i="3"/>
  <c r="E43" i="3"/>
  <c r="E41" i="3"/>
  <c r="F78" i="3" l="1"/>
  <c r="F52" i="3"/>
  <c r="F47" i="3"/>
  <c r="F41" i="3"/>
  <c r="F43" i="3"/>
  <c r="F59" i="3"/>
  <c r="G18" i="3"/>
  <c r="F18" i="3"/>
  <c r="F10" i="3"/>
  <c r="F67" i="3"/>
  <c r="F21" i="3"/>
  <c r="E84" i="3"/>
  <c r="E26" i="3"/>
  <c r="F26" i="3" s="1"/>
  <c r="F37" i="3"/>
  <c r="F13" i="3"/>
  <c r="D84" i="3"/>
  <c r="E88" i="3"/>
  <c r="E77" i="3"/>
  <c r="E46" i="3"/>
  <c r="E36" i="3"/>
  <c r="E7" i="3"/>
  <c r="G193" i="16"/>
  <c r="F191" i="16"/>
  <c r="F190" i="16" s="1"/>
  <c r="G186" i="16"/>
  <c r="F184" i="16"/>
  <c r="F183" i="16" s="1"/>
  <c r="G164" i="16"/>
  <c r="G141" i="16"/>
  <c r="F141" i="16"/>
  <c r="G135" i="16"/>
  <c r="G134" i="16" s="1"/>
  <c r="G128" i="16"/>
  <c r="G125" i="16"/>
  <c r="G123" i="16"/>
  <c r="F123" i="16"/>
  <c r="G121" i="16"/>
  <c r="G92" i="16"/>
  <c r="G90" i="16"/>
  <c r="F90" i="16"/>
  <c r="G82" i="16"/>
  <c r="G75" i="16"/>
  <c r="G71" i="16"/>
  <c r="G65" i="16"/>
  <c r="G64" i="16" s="1"/>
  <c r="G59" i="16"/>
  <c r="G54" i="16"/>
  <c r="G49" i="16"/>
  <c r="G45" i="16"/>
  <c r="G42" i="16"/>
  <c r="G37" i="16"/>
  <c r="G21" i="16"/>
  <c r="G16" i="16"/>
  <c r="G133" i="16" l="1"/>
  <c r="H134" i="16"/>
  <c r="D35" i="3"/>
  <c r="G26" i="3"/>
  <c r="D6" i="3"/>
  <c r="F77" i="3"/>
  <c r="F46" i="3"/>
  <c r="F36" i="3"/>
  <c r="G36" i="3"/>
  <c r="G77" i="3"/>
  <c r="G88" i="3"/>
  <c r="E6" i="3"/>
  <c r="F7" i="3"/>
  <c r="G46" i="3"/>
  <c r="G7" i="3"/>
  <c r="G185" i="16"/>
  <c r="H185" i="16" s="1"/>
  <c r="G192" i="16"/>
  <c r="G20" i="16"/>
  <c r="H20" i="16" s="1"/>
  <c r="F25" i="16"/>
  <c r="F24" i="16" s="1"/>
  <c r="G161" i="16"/>
  <c r="G41" i="16"/>
  <c r="G127" i="16"/>
  <c r="H127" i="16" s="1"/>
  <c r="F139" i="16"/>
  <c r="F160" i="16"/>
  <c r="F159" i="16" s="1"/>
  <c r="F40" i="16"/>
  <c r="F39" i="16" s="1"/>
  <c r="F145" i="16"/>
  <c r="F144" i="16" s="1"/>
  <c r="G10" i="16"/>
  <c r="G120" i="16"/>
  <c r="E87" i="3"/>
  <c r="F69" i="16"/>
  <c r="F68" i="16" s="1"/>
  <c r="F119" i="16"/>
  <c r="F118" i="16" s="1"/>
  <c r="G70" i="16"/>
  <c r="F104" i="16" l="1"/>
  <c r="F112" i="16"/>
  <c r="H133" i="16"/>
  <c r="G132" i="16"/>
  <c r="H132" i="16" s="1"/>
  <c r="F35" i="3"/>
  <c r="H26" i="16"/>
  <c r="E30" i="3"/>
  <c r="F30" i="3" s="1"/>
  <c r="F6" i="3"/>
  <c r="G6" i="3"/>
  <c r="D30" i="3"/>
  <c r="G9" i="16"/>
  <c r="G25" i="16"/>
  <c r="G24" i="16" s="1"/>
  <c r="H24" i="16" s="1"/>
  <c r="F10" i="16"/>
  <c r="F143" i="16"/>
  <c r="H146" i="16"/>
  <c r="H41" i="16"/>
  <c r="G191" i="16"/>
  <c r="G119" i="16"/>
  <c r="H120" i="16"/>
  <c r="G160" i="16"/>
  <c r="H161" i="16"/>
  <c r="H70" i="16"/>
  <c r="G69" i="16"/>
  <c r="G144" i="16"/>
  <c r="H11" i="16"/>
  <c r="G184" i="16"/>
  <c r="H184" i="16" s="1"/>
  <c r="F215" i="16"/>
  <c r="F23" i="16"/>
  <c r="E97" i="3"/>
  <c r="H25" i="16" l="1"/>
  <c r="H10" i="16"/>
  <c r="G30" i="3"/>
  <c r="F9" i="16"/>
  <c r="F8" i="16" s="1"/>
  <c r="H145" i="16"/>
  <c r="G8" i="16"/>
  <c r="F214" i="16"/>
  <c r="G118" i="16"/>
  <c r="H119" i="16"/>
  <c r="H160" i="16"/>
  <c r="G159" i="16"/>
  <c r="H159" i="16" s="1"/>
  <c r="H144" i="16"/>
  <c r="G190" i="16"/>
  <c r="H69" i="16"/>
  <c r="G68" i="16"/>
  <c r="H68" i="16" s="1"/>
  <c r="G39" i="16"/>
  <c r="H40" i="16"/>
  <c r="G183" i="16"/>
  <c r="H183" i="16" s="1"/>
  <c r="H39" i="16" l="1"/>
  <c r="G23" i="16"/>
  <c r="H118" i="16"/>
  <c r="G112" i="16"/>
  <c r="H112" i="16" s="1"/>
  <c r="H9" i="16"/>
  <c r="G143" i="16"/>
  <c r="H143" i="16" s="1"/>
  <c r="H8" i="16"/>
  <c r="H23" i="16"/>
  <c r="G189" i="16"/>
  <c r="G220" i="16" s="1"/>
  <c r="F189" i="16"/>
  <c r="F220" i="16" s="1"/>
  <c r="H12" i="1"/>
  <c r="G12" i="1"/>
  <c r="G15" i="1" s="1"/>
  <c r="H189" i="16" l="1"/>
  <c r="H220" i="16"/>
  <c r="H15" i="1"/>
  <c r="C97" i="3" l="1"/>
  <c r="F97" i="3" s="1"/>
  <c r="D87" i="3"/>
  <c r="G87" i="3" s="1"/>
  <c r="D97" i="3" l="1"/>
  <c r="G35" i="3"/>
  <c r="G97" i="3" l="1"/>
</calcChain>
</file>

<file path=xl/sharedStrings.xml><?xml version="1.0" encoding="utf-8"?>
<sst xmlns="http://schemas.openxmlformats.org/spreadsheetml/2006/main" count="395" uniqueCount="216">
  <si>
    <t>I. OPĆI DIO</t>
  </si>
  <si>
    <t>A) SAŽETAK RAČUNA PRIHODA I RASHODA</t>
  </si>
  <si>
    <t>PRIHODI UKUPNO</t>
  </si>
  <si>
    <t>PRIHODI POSLOVANJA</t>
  </si>
  <si>
    <t>PRIHODI OD PRODAJE NEFINANCIJSKE IMOVINE</t>
  </si>
  <si>
    <t>RASHODI UKUPNO</t>
  </si>
  <si>
    <t>RASHODI  POSLOVANJA</t>
  </si>
  <si>
    <t>RASHODI ZA NABAVU NEFINANCIJSKE IMOVINE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</si>
  <si>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</si>
  <si>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</si>
  <si>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</si>
  <si>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</si>
  <si>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NETO FINANCIRANJE</t>
  </si>
  <si>
    <t>C) PRENESENI VIŠAK ILI PRENESENI MANJAK I VIŠEGODIŠNJI PLAN URAVNOTEŽENJA</t>
  </si>
  <si>
    <t>VIŠAK / MANJAK IZ PRETHODNE(IH) GODINE KOJI ĆE SE RASPOREDITI / POKRITI</t>
  </si>
  <si>
    <t>VIŠAK / MANJAK + NETO FINANCIRANJE</t>
  </si>
  <si>
    <t>Naziv prihoda</t>
  </si>
  <si>
    <t>Prihodi poslovanja</t>
  </si>
  <si>
    <t>Pomoći iz inozemstva i od subjekata unutar općeg proračuna</t>
  </si>
  <si>
    <t>Pomoći EU</t>
  </si>
  <si>
    <t>Prihodi po posebnim propisima</t>
  </si>
  <si>
    <t>Ostali nespomenuti prihodi</t>
  </si>
  <si>
    <t>Prihodi od pruženih usluga</t>
  </si>
  <si>
    <t>Vlastiti prihodi</t>
  </si>
  <si>
    <t>Decentralizirana sredstva</t>
  </si>
  <si>
    <t>Opći prihodi i primici</t>
  </si>
  <si>
    <t>Naziv rashoda</t>
  </si>
  <si>
    <t>Rashodi poslovanja</t>
  </si>
  <si>
    <t>Rashodi za zaposlene</t>
  </si>
  <si>
    <t>Ostali rashodi za zaposlene</t>
  </si>
  <si>
    <t>Ostale pomoći</t>
  </si>
  <si>
    <t>Plaće</t>
  </si>
  <si>
    <t>Plaće za redovan rad</t>
  </si>
  <si>
    <t>Plaće za prekovremeni rad</t>
  </si>
  <si>
    <t>Plaće za posebne uvjete rada</t>
  </si>
  <si>
    <t>Doprinosi na plaće</t>
  </si>
  <si>
    <t>Doprinosi za obavezno zdravstveno osiguranje</t>
  </si>
  <si>
    <t>Materijalni rashodi</t>
  </si>
  <si>
    <t>Rashodi za materijal i energiju</t>
  </si>
  <si>
    <t>Uredski materijal i ostali materijalni rashodi</t>
  </si>
  <si>
    <t>Materijal i dijelovi za tekuće i investicijsko održavanje</t>
  </si>
  <si>
    <t>Rashodi za usluge</t>
  </si>
  <si>
    <t>Usluge telefona, pošte i prijevoza</t>
  </si>
  <si>
    <t>Usluge tekućeg i investicijskog održavanja</t>
  </si>
  <si>
    <t>Komunalne usluge</t>
  </si>
  <si>
    <t>Intelektualne i osobne usluge</t>
  </si>
  <si>
    <t>Prihodi za posebne namjene</t>
  </si>
  <si>
    <t>Naknade troškova zaposlenima</t>
  </si>
  <si>
    <t>Službena putovanja</t>
  </si>
  <si>
    <t>Materijal i sirovine</t>
  </si>
  <si>
    <t>Pristojbe i naknade</t>
  </si>
  <si>
    <t>Ostali nespomenuti rashodi poslovanja</t>
  </si>
  <si>
    <t>Stručno usavršavanje zaposlenika</t>
  </si>
  <si>
    <t>Ostale naknade troškova zaposlenima</t>
  </si>
  <si>
    <t>Energija</t>
  </si>
  <si>
    <t>Sitni inventar i auto gume</t>
  </si>
  <si>
    <t>Službena, radna i zaštitna odjeća i obuća</t>
  </si>
  <si>
    <t>Zdravstvene i veterinarske usluge</t>
  </si>
  <si>
    <t>Intelektualne usluge</t>
  </si>
  <si>
    <t>Računalne usluge</t>
  </si>
  <si>
    <t>Ostale usluge</t>
  </si>
  <si>
    <t>Naknade troškova osobama izvan radnog odnosa</t>
  </si>
  <si>
    <t>Nakn.troš.osobama izvan RO</t>
  </si>
  <si>
    <t>Premije osiguranja</t>
  </si>
  <si>
    <t>Reprezentacija</t>
  </si>
  <si>
    <t>Tuzemne članarine</t>
  </si>
  <si>
    <t>Troškovi sudskih postupaka</t>
  </si>
  <si>
    <t>Financijski rashodi</t>
  </si>
  <si>
    <t>Ostali financijski rashodi</t>
  </si>
  <si>
    <t>Bankarske usluge i usluge platnog prometa</t>
  </si>
  <si>
    <t>Zatezne kamate</t>
  </si>
  <si>
    <t>Ost.nak.građ. I kuć.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</si>
  <si>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</si>
  <si>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</si>
  <si>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</si>
  <si>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</si>
  <si>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</si>
  <si>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</si>
  <si>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Uređaji, strojevi i oprema</t>
  </si>
  <si>
    <t>Knjige</t>
  </si>
  <si>
    <t>UKUPNI RASHODI</t>
  </si>
  <si>
    <t>II. POSEBNI DIO</t>
  </si>
  <si>
    <t>Šifra</t>
  </si>
  <si>
    <t xml:space="preserve">Naziv </t>
  </si>
  <si>
    <t>NAZIV PROGRAMA</t>
  </si>
  <si>
    <t>Donacije</t>
  </si>
  <si>
    <t>Tekuće donacije</t>
  </si>
  <si>
    <t>KONTO</t>
  </si>
  <si>
    <t xml:space="preserve">1001A100101 </t>
  </si>
  <si>
    <t>Plaće i naknade</t>
  </si>
  <si>
    <t>Doprinosi za obvezno ZDRO</t>
  </si>
  <si>
    <t>Naknade za prijevoz,rad na terenu</t>
  </si>
  <si>
    <t>1001A100102</t>
  </si>
  <si>
    <t>Materijalni troškovi i usluge</t>
  </si>
  <si>
    <t>Materijal i sirovina</t>
  </si>
  <si>
    <t>Usluge tekućeg i inv. održavanja</t>
  </si>
  <si>
    <t>Ostali nespomenuti rash.poslovanja</t>
  </si>
  <si>
    <t>Ostali rashodi poslovanja</t>
  </si>
  <si>
    <t>Uredski materijal i ostali mat. rashodi</t>
  </si>
  <si>
    <t xml:space="preserve">Sitni inventar </t>
  </si>
  <si>
    <t>Usluge tekućeg i invest. održavanja</t>
  </si>
  <si>
    <t>intelektualne i osobne usluge</t>
  </si>
  <si>
    <t>Nak. trošk. osobama izvan RO</t>
  </si>
  <si>
    <t>Pristojbe</t>
  </si>
  <si>
    <t>Ostale naknade građ. I kuć.</t>
  </si>
  <si>
    <t>Nak. Građ i kuć. U naravi</t>
  </si>
  <si>
    <t>1013A1001301</t>
  </si>
  <si>
    <t>Ostale naknade tr.zaposlenima</t>
  </si>
  <si>
    <t>Mat. I dijelovi za tekuće i inv.održav.</t>
  </si>
  <si>
    <t>Sitni inventar</t>
  </si>
  <si>
    <t>Služb.,radna i zaštitna odjeća i obuća</t>
  </si>
  <si>
    <t>Usluge telefona,pošte i prijevoza</t>
  </si>
  <si>
    <t>Ostali nespomenuti rash. Poslovanja</t>
  </si>
  <si>
    <t>Naknade za rad članova povj.</t>
  </si>
  <si>
    <t>Članarine</t>
  </si>
  <si>
    <t>Bankarske usluge i usl.pl.prometa</t>
  </si>
  <si>
    <t>1013A101320</t>
  </si>
  <si>
    <t>Projekt "Škole jednakih mogućnosti"-osiguravanje pomoćnika učenicima s teškoćama u školama MŽ</t>
  </si>
  <si>
    <t xml:space="preserve">Plaće </t>
  </si>
  <si>
    <t>Nknade za prijevoz,rad na terenu</t>
  </si>
  <si>
    <t>1013A101330</t>
  </si>
  <si>
    <t>Projekt e-škole</t>
  </si>
  <si>
    <t>1013A101331</t>
  </si>
  <si>
    <t>Projekt Školska shema</t>
  </si>
  <si>
    <t>1013A101314</t>
  </si>
  <si>
    <t>Ostali izdaci za osnovne škole (izvor financiranja vlastiti i ostali prihodi)</t>
  </si>
  <si>
    <t>Uredski materijal i ost. Mat. Rashodi</t>
  </si>
  <si>
    <t>Materijal i dijelovi za inv. održavanje</t>
  </si>
  <si>
    <t xml:space="preserve">Usluge tek. i nvesticijskog odr. </t>
  </si>
  <si>
    <t>1001T100103</t>
  </si>
  <si>
    <t>Školski obroci svima</t>
  </si>
  <si>
    <t>1013A101301 Osnovno školstvo</t>
  </si>
  <si>
    <t>OPREMANJE ŠKOLE</t>
  </si>
  <si>
    <t>Uređaji i strojevi</t>
  </si>
  <si>
    <t>Knjige,umjetnička djela i ostale vrijed.</t>
  </si>
  <si>
    <t>Ukupno materijalni rashodi</t>
  </si>
  <si>
    <t>Pomoći od izvanproračunskih kor.</t>
  </si>
  <si>
    <t>Tekuće pom. od izvanproračunskih korisnika</t>
  </si>
  <si>
    <t>Pomoći proračun. koris. iz proračuna koji im nije ndležan</t>
  </si>
  <si>
    <t>Tek. Pom. Iz državnog pror. Koji im nije nadl.</t>
  </si>
  <si>
    <t>kap. Pom. Iz državnog pror. Koji im nije nadl.</t>
  </si>
  <si>
    <t xml:space="preserve">Pomoći tem. Prij. EU sred. </t>
  </si>
  <si>
    <t>Izvršenje 2022.</t>
  </si>
  <si>
    <t>Prihodi od prodaje proizvoda i robe te pruženih usluga i prihodi od dancija</t>
  </si>
  <si>
    <t>Prihodi od prodaje proizvoda i robe te pruženih usluga</t>
  </si>
  <si>
    <t>Donaije od pravnih i fizičkih osoba izvan općeg proračuna</t>
  </si>
  <si>
    <t>Prihodi od imovine</t>
  </si>
  <si>
    <t>Prihodi od financijske imovine</t>
  </si>
  <si>
    <t>Kamate na sredstva po viđenju</t>
  </si>
  <si>
    <t>Višak prihoda</t>
  </si>
  <si>
    <t>Konto</t>
  </si>
  <si>
    <t>Ukupni prihodi i prenesi rezultat</t>
  </si>
  <si>
    <t>Radhodi poslovanja</t>
  </si>
  <si>
    <t>Plaće (bruto)</t>
  </si>
  <si>
    <t>OPĆI DIO</t>
  </si>
  <si>
    <t>IZVRŠENJE PRIHODA PO EKONOMSKOJ KLASIFIKACIJI</t>
  </si>
  <si>
    <t>Prihodi iz proračuna</t>
  </si>
  <si>
    <t>Prihodi iz proračuna za financiranje red. djelatnosti</t>
  </si>
  <si>
    <t>Prihodi iz nadložnog proračuna za fin. rashod. posl.</t>
  </si>
  <si>
    <t>doprinosi za obv.osig.u slučaju nezaposlenosti</t>
  </si>
  <si>
    <t>Naknade za prijevoz, rad na terenu i odv.život</t>
  </si>
  <si>
    <t>Naknade za rad predstavničkih i izvršnih tijela</t>
  </si>
  <si>
    <t>UKUPNO RASHODI</t>
  </si>
  <si>
    <t>Sportska i glazbena oprema</t>
  </si>
  <si>
    <t>IZVJEŠTAJ O IZVRŠENJE RASHODA I IZDATAKA PO EKONOMSKOJ KLASIFIKACIJI I IZVORIMA FINANCIRANJA</t>
  </si>
  <si>
    <t>Nak. Troš.osob.izvan rad. Odnosa</t>
  </si>
  <si>
    <t>Služb., radna i zaštitna odjeća i obuća</t>
  </si>
  <si>
    <t>PROGRAM Školstvo</t>
  </si>
  <si>
    <t>1013A1001304</t>
  </si>
  <si>
    <t>Natjecanja učenika</t>
  </si>
  <si>
    <t>Materijal  i sirovina</t>
  </si>
  <si>
    <t>Ostali nesp.rash.poslovanja</t>
  </si>
  <si>
    <t>Osnovna škola Tomaša Goričanca Mala Subotica</t>
  </si>
  <si>
    <t xml:space="preserve">IZVRŠENJE PRIHODA I RASHODA PREMA IZVORIMA FINANCIRANJA </t>
  </si>
  <si>
    <t>Brojčana oznaka i naziv izvora financiranja</t>
  </si>
  <si>
    <t xml:space="preserve">PRIHODI </t>
  </si>
  <si>
    <t>RASHODI</t>
  </si>
  <si>
    <t>31 Vlastiti prihodi</t>
  </si>
  <si>
    <t>43 Prihodi za posebne namjene</t>
  </si>
  <si>
    <t>52 Ostale pomoći</t>
  </si>
  <si>
    <t>61 Donacija</t>
  </si>
  <si>
    <t>UKUPNI PRIHODI</t>
  </si>
  <si>
    <t>Korišten višak za pokriće rashoda tekuće godine</t>
  </si>
  <si>
    <t>Rashodi</t>
  </si>
  <si>
    <t>Nanade trošk. osobama izvan RO</t>
  </si>
  <si>
    <t>Naknade trošk. osobama izvan RO</t>
  </si>
  <si>
    <t>Indeks 5/4*100</t>
  </si>
  <si>
    <t>Indeks 5/3*100</t>
  </si>
  <si>
    <t>Razlika</t>
  </si>
  <si>
    <t>Indeks 4/2</t>
  </si>
  <si>
    <t>Indeks 4/3</t>
  </si>
  <si>
    <t xml:space="preserve">Preneseni višak </t>
  </si>
  <si>
    <t>Plan 2023.</t>
  </si>
  <si>
    <t>Izvršenje za 2023.</t>
  </si>
  <si>
    <t xml:space="preserve">Plan 2023. </t>
  </si>
  <si>
    <t xml:space="preserve">Pomoći EU </t>
  </si>
  <si>
    <t xml:space="preserve">Izvršenje 1. - 6. mj. 2022. </t>
  </si>
  <si>
    <t>Izvršenje 1. - 6. mj 2022.</t>
  </si>
  <si>
    <t xml:space="preserve">Ostali rashodi </t>
  </si>
  <si>
    <t>Tekuće donacije u naravi</t>
  </si>
  <si>
    <t>Izvršenje 1. - 6. mj. 2023.</t>
  </si>
  <si>
    <t>Urešaji, strojevi i oprema</t>
  </si>
  <si>
    <t>Uredski materijal i ostali mat. Rashodi</t>
  </si>
  <si>
    <t>Ostali rashodi</t>
  </si>
  <si>
    <t>Sitni inventar i auto gumen</t>
  </si>
  <si>
    <t>Izvorni plan 2023.</t>
  </si>
  <si>
    <t>Izvršenje 1. - 6. mj.2022.</t>
  </si>
  <si>
    <t xml:space="preserve">Izvršenje 1. - 6. mj. 2023. </t>
  </si>
  <si>
    <t>51 Pomoći EU</t>
  </si>
  <si>
    <t>44 Decentralizirana sredstva</t>
  </si>
  <si>
    <t>11 Opći prihodi i primici</t>
  </si>
  <si>
    <t xml:space="preserve">Preneseni manjak </t>
  </si>
  <si>
    <t>IZVJEŠTAJ O IZVRŠENJU FINANCIJSKOG PLANA OSNOVNE ŠKOLE TOMAŠA GORIČANCA MALA SUBOTICA ZA 1. do 6. MJ. 2023. GODINU</t>
  </si>
  <si>
    <t>Izvršenje 1. - 6. mj. 2022.</t>
  </si>
  <si>
    <t>UKUPAN DONOS VIŠKA / MANJKA IZ PRETHODNE(IH) GODINE*</t>
  </si>
  <si>
    <t>* Napomena: Redak UKUPAN DONOS VIŠKA/MANJKA IZ PRETHODNE(IH) GODINA služi kao informacija i ne uzima se u obzir kod uravnoteženja proračuna, već se proračun uravnotežuje retkom VIŠAK/MANJAK IZ PRETHODNE(IH) GODINE KOJI ĆE SE POKRITI/RASPOREDITI.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</si>
</sst>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rgb="FF000000"/>
      <name val="Calibri"/>
      <charset val="1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4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name val="Calibri"/>
      <charset val="1"/>
    </font>
    <font>
      <b/>
      <sz val="14"/>
      <name val="Arial"/>
      <family val="2"/>
      <charset val="238"/>
    </font>
    <font>
      <i/>
      <sz val="11"/>
      <name val="Calibri"/>
      <family val="2"/>
      <charset val="238"/>
    </font>
    <font>
      <b/>
      <sz val="8"/>
      <name val="Arial"/>
      <family val="2"/>
      <charset val="238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i/>
      <sz val="8"/>
      <name val="Arial"/>
      <family val="2"/>
    </font>
    <font>
      <sz val="8"/>
      <name val="Calibri"/>
      <family val="2"/>
      <charset val="238"/>
    </font>
    <font>
      <sz val="9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rgb="FFFFFFFF"/>
        <bgColor rgb="FFDEEAF6"/>
      </patternFill>
    </fill>
    <fill>
      <patternFill patternType="solid">
        <fgColor rgb="FFDEEAF6"/>
        <bgColor rgb="FFE7E6E6"/>
      </patternFill>
    </fill>
    <fill>
      <patternFill patternType="solid">
        <fgColor rgb="FFD8D8D8"/>
        <bgColor rgb="FFE7E6E6"/>
      </patternFill>
    </fill>
    <fill>
      <patternFill patternType="solid">
        <fgColor rgb="FF5B9BD5"/>
        <bgColor rgb="FF729FCF"/>
      </patternFill>
    </fill>
    <fill>
      <patternFill patternType="solid">
        <fgColor rgb="FFED7D31"/>
        <bgColor rgb="FFEA75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rgb="FFDEEAF6"/>
      </patternFill>
    </fill>
    <fill>
      <patternFill patternType="solid">
        <fgColor theme="0"/>
        <bgColor rgb="FFD8D8D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rgb="FFD8D8D8"/>
      </patternFill>
    </fill>
    <fill>
      <patternFill patternType="solid">
        <fgColor theme="2" tint="-9.9978637043366805E-2"/>
        <bgColor rgb="FFEA75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rgb="FFDEEAF6"/>
      </patternFill>
    </fill>
    <fill>
      <patternFill patternType="solid">
        <fgColor theme="0" tint="-0.14999847407452621"/>
        <bgColor rgb="FFD8D8D8"/>
      </patternFill>
    </fill>
    <fill>
      <patternFill patternType="solid">
        <fgColor theme="2" tint="-9.9978637043366805E-2"/>
        <bgColor rgb="FFE7E6E6"/>
      </patternFill>
    </fill>
    <fill>
      <patternFill patternType="solid">
        <fgColor rgb="FFFFC000"/>
        <bgColor rgb="FFDEEAF6"/>
      </patternFill>
    </fill>
    <fill>
      <patternFill patternType="solid">
        <fgColor theme="5"/>
        <bgColor rgb="FFDEEAF6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3">
    <xf numFmtId="0" fontId="0" fillId="0" borderId="0" xfId="0"/>
    <xf numFmtId="0" fontId="0" fillId="0" borderId="0" xfId="0" applyAlignme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wrapText="1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left" wrapText="1"/>
    </xf>
    <xf numFmtId="0" fontId="6" fillId="0" borderId="3" xfId="0" applyFont="1" applyBorder="1" applyAlignment="1" applyProtection="1">
      <alignment horizontal="center" wrapText="1"/>
    </xf>
    <xf numFmtId="0" fontId="6" fillId="0" borderId="3" xfId="0" applyFont="1" applyBorder="1" applyAlignment="1" applyProtection="1">
      <alignment horizontal="left"/>
    </xf>
    <xf numFmtId="0" fontId="6" fillId="2" borderId="4" xfId="0" applyFont="1" applyFill="1" applyBorder="1" applyAlignment="1" applyProtection="1">
      <alignment horizontal="center" vertical="center" wrapText="1"/>
    </xf>
    <xf numFmtId="3" fontId="6" fillId="3" borderId="4" xfId="0" applyNumberFormat="1" applyFont="1" applyFill="1" applyBorder="1" applyAlignment="1" applyProtection="1">
      <alignment horizontal="right"/>
    </xf>
    <xf numFmtId="3" fontId="6" fillId="0" borderId="4" xfId="0" applyNumberFormat="1" applyFont="1" applyBorder="1" applyAlignment="1" applyProtection="1">
      <alignment horizontal="right"/>
    </xf>
    <xf numFmtId="0" fontId="6" fillId="3" borderId="2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1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wrapText="1"/>
    </xf>
    <xf numFmtId="3" fontId="1" fillId="0" borderId="0" xfId="0" applyNumberFormat="1" applyFont="1" applyAlignment="1" applyProtection="1">
      <alignment horizontal="right"/>
    </xf>
    <xf numFmtId="0" fontId="6" fillId="4" borderId="4" xfId="0" applyFont="1" applyFill="1" applyBorder="1" applyAlignment="1" applyProtection="1">
      <alignment horizontal="center" vertical="center" wrapText="1"/>
    </xf>
    <xf numFmtId="0" fontId="6" fillId="4" borderId="5" xfId="0" applyFont="1" applyFill="1" applyBorder="1" applyAlignment="1" applyProtection="1">
      <alignment horizontal="center"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3" fillId="6" borderId="4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3" fillId="2" borderId="4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6" borderId="4" xfId="0" applyFont="1" applyFill="1" applyBorder="1" applyAlignment="1" applyProtection="1">
      <alignment horizontal="left" vertical="center"/>
    </xf>
    <xf numFmtId="0" fontId="0" fillId="0" borderId="0" xfId="0" applyFont="1" applyAlignment="1" applyProtection="1"/>
    <xf numFmtId="0" fontId="3" fillId="0" borderId="4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/>
    </xf>
    <xf numFmtId="0" fontId="9" fillId="0" borderId="4" xfId="0" applyFont="1" applyBorder="1" applyAlignment="1" applyProtection="1">
      <alignment horizontal="left" vertical="center"/>
    </xf>
    <xf numFmtId="0" fontId="3" fillId="4" borderId="4" xfId="0" applyFont="1" applyFill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9" fillId="4" borderId="4" xfId="0" applyFont="1" applyFill="1" applyBorder="1" applyAlignment="1" applyProtection="1">
      <alignment horizontal="left" vertical="center"/>
    </xf>
    <xf numFmtId="0" fontId="9" fillId="6" borderId="4" xfId="0" applyFont="1" applyFill="1" applyBorder="1" applyAlignment="1" applyProtection="1">
      <alignment horizontal="left" vertical="center" wrapText="1"/>
    </xf>
    <xf numFmtId="0" fontId="3" fillId="5" borderId="4" xfId="0" applyFont="1" applyFill="1" applyBorder="1" applyAlignment="1" applyProtection="1">
      <alignment horizontal="left" vertical="center"/>
    </xf>
    <xf numFmtId="0" fontId="3" fillId="5" borderId="4" xfId="0" applyFont="1" applyFill="1" applyBorder="1" applyAlignment="1" applyProtection="1">
      <alignment horizontal="left" vertical="center" wrapText="1"/>
    </xf>
    <xf numFmtId="0" fontId="3" fillId="4" borderId="4" xfId="0" applyFont="1" applyFill="1" applyBorder="1" applyAlignment="1" applyProtection="1">
      <alignment horizontal="left" vertical="center"/>
    </xf>
    <xf numFmtId="0" fontId="3" fillId="9" borderId="4" xfId="0" applyFont="1" applyFill="1" applyBorder="1" applyAlignment="1" applyProtection="1">
      <alignment horizontal="left" vertical="center"/>
    </xf>
    <xf numFmtId="0" fontId="3" fillId="11" borderId="4" xfId="0" applyFont="1" applyFill="1" applyBorder="1" applyAlignment="1" applyProtection="1">
      <alignment horizontal="left" vertical="center"/>
    </xf>
    <xf numFmtId="0" fontId="3" fillId="11" borderId="4" xfId="0" applyFont="1" applyFill="1" applyBorder="1" applyAlignment="1" applyProtection="1">
      <alignment horizontal="left" vertical="center" wrapText="1"/>
    </xf>
    <xf numFmtId="0" fontId="3" fillId="14" borderId="4" xfId="0" applyFont="1" applyFill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9" fontId="3" fillId="0" borderId="4" xfId="0" applyNumberFormat="1" applyFont="1" applyFill="1" applyBorder="1" applyAlignment="1" applyProtection="1">
      <alignment horizontal="right"/>
    </xf>
    <xf numFmtId="0" fontId="0" fillId="0" borderId="4" xfId="0" applyBorder="1" applyAlignment="1" applyProtection="1"/>
    <xf numFmtId="0" fontId="3" fillId="19" borderId="4" xfId="0" applyFont="1" applyFill="1" applyBorder="1" applyAlignment="1" applyProtection="1">
      <alignment horizontal="left" vertical="center"/>
    </xf>
    <xf numFmtId="0" fontId="3" fillId="21" borderId="4" xfId="0" applyFont="1" applyFill="1" applyBorder="1" applyAlignment="1" applyProtection="1">
      <alignment horizontal="left" vertical="center"/>
    </xf>
    <xf numFmtId="0" fontId="3" fillId="14" borderId="4" xfId="0" applyFont="1" applyFill="1" applyBorder="1" applyAlignment="1" applyProtection="1">
      <alignment horizontal="left" vertical="center" wrapText="1"/>
    </xf>
    <xf numFmtId="0" fontId="3" fillId="22" borderId="4" xfId="0" applyFont="1" applyFill="1" applyBorder="1" applyAlignment="1" applyProtection="1">
      <alignment horizontal="left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3" fillId="0" borderId="4" xfId="0" applyFont="1" applyFill="1" applyBorder="1" applyAlignment="1" applyProtection="1">
      <alignment horizontal="left" vertical="center" wrapText="1"/>
    </xf>
    <xf numFmtId="0" fontId="5" fillId="0" borderId="4" xfId="0" applyFont="1" applyBorder="1" applyAlignment="1" applyProtection="1"/>
    <xf numFmtId="0" fontId="3" fillId="23" borderId="4" xfId="0" applyFont="1" applyFill="1" applyBorder="1" applyAlignment="1" applyProtection="1">
      <alignment horizontal="left" vertical="center"/>
    </xf>
    <xf numFmtId="9" fontId="3" fillId="0" borderId="4" xfId="0" applyNumberFormat="1" applyFont="1" applyFill="1" applyBorder="1" applyAlignment="1" applyProtection="1">
      <alignment horizontal="right" vertical="center" wrapText="1"/>
    </xf>
    <xf numFmtId="0" fontId="11" fillId="0" borderId="0" xfId="0" applyFont="1"/>
    <xf numFmtId="0" fontId="12" fillId="0" borderId="0" xfId="0" applyFont="1"/>
    <xf numFmtId="0" fontId="1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4" fillId="0" borderId="0" xfId="0" applyFont="1"/>
    <xf numFmtId="3" fontId="12" fillId="0" borderId="0" xfId="0" applyNumberFormat="1" applyFont="1"/>
    <xf numFmtId="0" fontId="17" fillId="7" borderId="5" xfId="0" applyFont="1" applyFill="1" applyBorder="1" applyAlignment="1">
      <alignment horizontal="center" vertical="center" wrapText="1"/>
    </xf>
    <xf numFmtId="0" fontId="15" fillId="7" borderId="5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3" fillId="13" borderId="4" xfId="0" applyFont="1" applyFill="1" applyBorder="1" applyAlignment="1" applyProtection="1">
      <alignment horizontal="left" vertical="center"/>
    </xf>
    <xf numFmtId="0" fontId="3" fillId="10" borderId="4" xfId="0" applyFont="1" applyFill="1" applyBorder="1" applyAlignment="1" applyProtection="1">
      <alignment horizontal="left" vertical="center"/>
    </xf>
    <xf numFmtId="0" fontId="3" fillId="20" borderId="4" xfId="0" applyFont="1" applyFill="1" applyBorder="1" applyAlignment="1" applyProtection="1">
      <alignment horizontal="left" vertical="center"/>
    </xf>
    <xf numFmtId="0" fontId="3" fillId="22" borderId="4" xfId="0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/>
    </xf>
    <xf numFmtId="0" fontId="15" fillId="7" borderId="2" xfId="0" applyFont="1" applyFill="1" applyBorder="1" applyAlignment="1">
      <alignment horizontal="left" vertical="center" wrapText="1"/>
    </xf>
    <xf numFmtId="0" fontId="16" fillId="7" borderId="3" xfId="0" applyFont="1" applyFill="1" applyBorder="1" applyAlignment="1">
      <alignment horizontal="left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7" fillId="7" borderId="5" xfId="0" applyFont="1" applyFill="1" applyBorder="1" applyAlignment="1">
      <alignment horizontal="left" vertical="center" wrapText="1"/>
    </xf>
    <xf numFmtId="0" fontId="15" fillId="8" borderId="5" xfId="0" applyFont="1" applyFill="1" applyBorder="1" applyAlignment="1">
      <alignment horizontal="left" vertical="center" wrapText="1"/>
    </xf>
    <xf numFmtId="3" fontId="21" fillId="8" borderId="4" xfId="0" applyNumberFormat="1" applyFont="1" applyFill="1" applyBorder="1" applyAlignment="1">
      <alignment horizontal="right"/>
    </xf>
    <xf numFmtId="0" fontId="15" fillId="15" borderId="5" xfId="0" applyFont="1" applyFill="1" applyBorder="1" applyAlignment="1">
      <alignment horizontal="left" vertical="center" wrapText="1"/>
    </xf>
    <xf numFmtId="9" fontId="21" fillId="15" borderId="4" xfId="0" applyNumberFormat="1" applyFont="1" applyFill="1" applyBorder="1" applyAlignment="1">
      <alignment horizontal="right"/>
    </xf>
    <xf numFmtId="0" fontId="21" fillId="16" borderId="2" xfId="0" applyFont="1" applyFill="1" applyBorder="1" applyAlignment="1">
      <alignment horizontal="left" vertical="center" wrapText="1"/>
    </xf>
    <xf numFmtId="0" fontId="21" fillId="16" borderId="3" xfId="0" applyFont="1" applyFill="1" applyBorder="1" applyAlignment="1">
      <alignment horizontal="left" vertical="center" wrapText="1"/>
    </xf>
    <xf numFmtId="0" fontId="21" fillId="16" borderId="5" xfId="0" applyFont="1" applyFill="1" applyBorder="1" applyAlignment="1">
      <alignment horizontal="left" vertical="center" wrapText="1" indent="1"/>
    </xf>
    <xf numFmtId="0" fontId="21" fillId="16" borderId="5" xfId="0" applyFont="1" applyFill="1" applyBorder="1" applyAlignment="1">
      <alignment horizontal="left" vertical="center" wrapText="1"/>
    </xf>
    <xf numFmtId="0" fontId="21" fillId="17" borderId="2" xfId="0" applyFont="1" applyFill="1" applyBorder="1" applyAlignment="1">
      <alignment horizontal="left" vertical="center" wrapText="1"/>
    </xf>
    <xf numFmtId="0" fontId="21" fillId="17" borderId="3" xfId="0" applyFont="1" applyFill="1" applyBorder="1" applyAlignment="1">
      <alignment horizontal="left" vertical="center" wrapText="1"/>
    </xf>
    <xf numFmtId="0" fontId="21" fillId="17" borderId="5" xfId="0" applyFont="1" applyFill="1" applyBorder="1" applyAlignment="1">
      <alignment horizontal="left" vertical="center" wrapText="1" indent="1"/>
    </xf>
    <xf numFmtId="0" fontId="21" fillId="17" borderId="5" xfId="0" applyFont="1" applyFill="1" applyBorder="1" applyAlignment="1">
      <alignment horizontal="left" vertical="center" wrapText="1"/>
    </xf>
    <xf numFmtId="0" fontId="21" fillId="18" borderId="5" xfId="0" applyFont="1" applyFill="1" applyBorder="1" applyAlignment="1">
      <alignment horizontal="left" vertical="center" wrapText="1"/>
    </xf>
    <xf numFmtId="0" fontId="21" fillId="8" borderId="2" xfId="0" applyFont="1" applyFill="1" applyBorder="1" applyAlignment="1">
      <alignment horizontal="left" vertical="center" wrapText="1"/>
    </xf>
    <xf numFmtId="0" fontId="21" fillId="8" borderId="3" xfId="0" applyFont="1" applyFill="1" applyBorder="1" applyAlignment="1">
      <alignment horizontal="left" vertical="center" wrapText="1"/>
    </xf>
    <xf numFmtId="0" fontId="21" fillId="8" borderId="5" xfId="0" applyFont="1" applyFill="1" applyBorder="1" applyAlignment="1">
      <alignment horizontal="left" vertical="center" wrapText="1" indent="1"/>
    </xf>
    <xf numFmtId="0" fontId="21" fillId="8" borderId="5" xfId="0" applyFont="1" applyFill="1" applyBorder="1" applyAlignment="1">
      <alignment horizontal="left" vertical="center" wrapText="1"/>
    </xf>
    <xf numFmtId="0" fontId="22" fillId="15" borderId="5" xfId="0" applyFont="1" applyFill="1" applyBorder="1" applyAlignment="1">
      <alignment horizontal="left" vertical="center" wrapText="1"/>
    </xf>
    <xf numFmtId="0" fontId="23" fillId="16" borderId="5" xfId="0" applyFont="1" applyFill="1" applyBorder="1" applyAlignment="1">
      <alignment horizontal="left" vertical="center" wrapText="1"/>
    </xf>
    <xf numFmtId="0" fontId="23" fillId="17" borderId="2" xfId="0" applyFont="1" applyFill="1" applyBorder="1" applyAlignment="1">
      <alignment horizontal="left" vertical="center" wrapText="1"/>
    </xf>
    <xf numFmtId="0" fontId="23" fillId="17" borderId="3" xfId="0" applyFont="1" applyFill="1" applyBorder="1" applyAlignment="1">
      <alignment horizontal="left" vertical="center" wrapText="1"/>
    </xf>
    <xf numFmtId="0" fontId="23" fillId="17" borderId="5" xfId="0" applyFont="1" applyFill="1" applyBorder="1" applyAlignment="1">
      <alignment horizontal="left" vertical="center" wrapText="1"/>
    </xf>
    <xf numFmtId="0" fontId="24" fillId="17" borderId="4" xfId="0" applyFont="1" applyFill="1" applyBorder="1" applyAlignment="1">
      <alignment horizontal="left"/>
    </xf>
    <xf numFmtId="0" fontId="24" fillId="17" borderId="4" xfId="0" applyFont="1" applyFill="1" applyBorder="1"/>
    <xf numFmtId="0" fontId="24" fillId="0" borderId="4" xfId="0" applyFont="1" applyBorder="1" applyAlignment="1">
      <alignment horizontal="left"/>
    </xf>
    <xf numFmtId="0" fontId="24" fillId="0" borderId="4" xfId="0" applyFont="1" applyBorder="1"/>
    <xf numFmtId="0" fontId="21" fillId="17" borderId="4" xfId="0" quotePrefix="1" applyFont="1" applyFill="1" applyBorder="1" applyAlignment="1">
      <alignment horizontal="left" vertical="center"/>
    </xf>
    <xf numFmtId="0" fontId="21" fillId="8" borderId="4" xfId="0" quotePrefix="1" applyFont="1" applyFill="1" applyBorder="1" applyAlignment="1">
      <alignment horizontal="left" vertical="center"/>
    </xf>
    <xf numFmtId="0" fontId="24" fillId="8" borderId="4" xfId="0" applyFont="1" applyFill="1" applyBorder="1" applyAlignment="1">
      <alignment horizontal="left"/>
    </xf>
    <xf numFmtId="0" fontId="24" fillId="8" borderId="4" xfId="0" applyFont="1" applyFill="1" applyBorder="1"/>
    <xf numFmtId="0" fontId="21" fillId="8" borderId="2" xfId="0" quotePrefix="1" applyFont="1" applyFill="1" applyBorder="1" applyAlignment="1">
      <alignment horizontal="left" vertical="center"/>
    </xf>
    <xf numFmtId="0" fontId="21" fillId="8" borderId="3" xfId="0" quotePrefix="1" applyFont="1" applyFill="1" applyBorder="1" applyAlignment="1">
      <alignment horizontal="left" vertical="center"/>
    </xf>
    <xf numFmtId="0" fontId="21" fillId="8" borderId="5" xfId="0" quotePrefix="1" applyFont="1" applyFill="1" applyBorder="1" applyAlignment="1">
      <alignment horizontal="center" vertical="center"/>
    </xf>
    <xf numFmtId="0" fontId="24" fillId="0" borderId="5" xfId="0" applyFont="1" applyBorder="1" applyAlignment="1">
      <alignment horizontal="left"/>
    </xf>
    <xf numFmtId="0" fontId="24" fillId="0" borderId="5" xfId="0" applyFont="1" applyBorder="1"/>
    <xf numFmtId="0" fontId="21" fillId="8" borderId="5" xfId="0" applyFont="1" applyFill="1" applyBorder="1" applyAlignment="1">
      <alignment horizontal="center" vertical="center" wrapText="1"/>
    </xf>
    <xf numFmtId="0" fontId="21" fillId="8" borderId="5" xfId="0" quotePrefix="1" applyFont="1" applyFill="1" applyBorder="1" applyAlignment="1">
      <alignment horizontal="left" vertical="center"/>
    </xf>
    <xf numFmtId="0" fontId="21" fillId="17" borderId="2" xfId="0" quotePrefix="1" applyFont="1" applyFill="1" applyBorder="1" applyAlignment="1">
      <alignment horizontal="left" vertical="center"/>
    </xf>
    <xf numFmtId="0" fontId="21" fillId="17" borderId="3" xfId="0" quotePrefix="1" applyFont="1" applyFill="1" applyBorder="1" applyAlignment="1">
      <alignment horizontal="left" vertical="center"/>
    </xf>
    <xf numFmtId="0" fontId="15" fillId="15" borderId="5" xfId="0" quotePrefix="1" applyFont="1" applyFill="1" applyBorder="1" applyAlignment="1">
      <alignment horizontal="left" vertical="center"/>
    </xf>
    <xf numFmtId="0" fontId="21" fillId="0" borderId="5" xfId="0" applyFont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/>
    </xf>
    <xf numFmtId="0" fontId="24" fillId="0" borderId="8" xfId="0" applyFont="1" applyBorder="1"/>
    <xf numFmtId="0" fontId="24" fillId="15" borderId="2" xfId="0" applyFont="1" applyFill="1" applyBorder="1" applyAlignment="1">
      <alignment horizontal="left"/>
    </xf>
    <xf numFmtId="0" fontId="24" fillId="15" borderId="3" xfId="0" applyFont="1" applyFill="1" applyBorder="1" applyAlignment="1">
      <alignment horizontal="left"/>
    </xf>
    <xf numFmtId="0" fontId="24" fillId="15" borderId="3" xfId="0" applyFont="1" applyFill="1" applyBorder="1"/>
    <xf numFmtId="9" fontId="21" fillId="15" borderId="5" xfId="0" applyNumberFormat="1" applyFont="1" applyFill="1" applyBorder="1" applyAlignment="1">
      <alignment horizontal="right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1" fillId="16" borderId="2" xfId="0" applyFont="1" applyFill="1" applyBorder="1" applyAlignment="1">
      <alignment horizontal="left" vertical="center" wrapText="1"/>
    </xf>
    <xf numFmtId="0" fontId="21" fillId="16" borderId="3" xfId="0" applyFont="1" applyFill="1" applyBorder="1" applyAlignment="1">
      <alignment horizontal="left" vertical="center" wrapText="1"/>
    </xf>
    <xf numFmtId="0" fontId="21" fillId="16" borderId="5" xfId="0" applyFont="1" applyFill="1" applyBorder="1" applyAlignment="1">
      <alignment horizontal="left" vertical="center" wrapText="1"/>
    </xf>
    <xf numFmtId="0" fontId="21" fillId="12" borderId="2" xfId="0" applyFont="1" applyFill="1" applyBorder="1" applyAlignment="1">
      <alignment horizontal="left" vertical="center" wrapText="1"/>
    </xf>
    <xf numFmtId="0" fontId="21" fillId="12" borderId="3" xfId="0" applyFont="1" applyFill="1" applyBorder="1" applyAlignment="1">
      <alignment horizontal="left" vertical="center" wrapText="1"/>
    </xf>
    <xf numFmtId="0" fontId="21" fillId="12" borderId="5" xfId="0" applyFont="1" applyFill="1" applyBorder="1" applyAlignment="1">
      <alignment horizontal="left" vertical="center" wrapText="1"/>
    </xf>
    <xf numFmtId="0" fontId="21" fillId="18" borderId="5" xfId="0" applyFont="1" applyFill="1" applyBorder="1" applyAlignment="1">
      <alignment horizontal="left" vertical="center" wrapText="1" indent="1"/>
    </xf>
    <xf numFmtId="0" fontId="15" fillId="15" borderId="5" xfId="0" applyFont="1" applyFill="1" applyBorder="1" applyAlignment="1">
      <alignment horizontal="left" vertical="center" wrapText="1"/>
    </xf>
    <xf numFmtId="0" fontId="21" fillId="8" borderId="2" xfId="0" quotePrefix="1" applyFont="1" applyFill="1" applyBorder="1" applyAlignment="1">
      <alignment horizontal="center" vertical="center"/>
    </xf>
    <xf numFmtId="0" fontId="21" fillId="8" borderId="3" xfId="0" quotePrefix="1" applyFont="1" applyFill="1" applyBorder="1" applyAlignment="1">
      <alignment horizontal="center" vertical="center"/>
    </xf>
    <xf numFmtId="0" fontId="21" fillId="8" borderId="5" xfId="0" quotePrefix="1" applyFont="1" applyFill="1" applyBorder="1" applyAlignment="1">
      <alignment horizontal="center" vertical="center"/>
    </xf>
    <xf numFmtId="0" fontId="21" fillId="17" borderId="5" xfId="0" quotePrefix="1" applyFont="1" applyFill="1" applyBorder="1" applyAlignment="1">
      <alignment horizontal="center" vertical="center"/>
    </xf>
    <xf numFmtId="0" fontId="21" fillId="17" borderId="2" xfId="0" applyFont="1" applyFill="1" applyBorder="1" applyAlignment="1">
      <alignment horizontal="left" vertical="center" wrapText="1"/>
    </xf>
    <xf numFmtId="0" fontId="21" fillId="17" borderId="3" xfId="0" applyFont="1" applyFill="1" applyBorder="1" applyAlignment="1">
      <alignment horizontal="left" vertical="center" wrapText="1"/>
    </xf>
    <xf numFmtId="0" fontId="21" fillId="17" borderId="5" xfId="0" applyFont="1" applyFill="1" applyBorder="1" applyAlignment="1">
      <alignment horizontal="left" vertical="center" wrapText="1"/>
    </xf>
    <xf numFmtId="0" fontId="21" fillId="18" borderId="2" xfId="0" applyFont="1" applyFill="1" applyBorder="1" applyAlignment="1">
      <alignment horizontal="left" vertical="center" wrapText="1"/>
    </xf>
    <xf numFmtId="0" fontId="21" fillId="18" borderId="3" xfId="0" applyFont="1" applyFill="1" applyBorder="1" applyAlignment="1">
      <alignment horizontal="left" vertical="center" wrapText="1"/>
    </xf>
    <xf numFmtId="0" fontId="21" fillId="18" borderId="5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 applyProtection="1">
      <alignment horizontal="right"/>
    </xf>
    <xf numFmtId="4" fontId="6" fillId="0" borderId="4" xfId="0" applyNumberFormat="1" applyFont="1" applyBorder="1" applyAlignment="1" applyProtection="1">
      <alignment horizontal="right"/>
    </xf>
    <xf numFmtId="4" fontId="6" fillId="4" borderId="2" xfId="0" applyNumberFormat="1" applyFont="1" applyFill="1" applyBorder="1" applyAlignment="1" applyProtection="1">
      <alignment horizontal="right"/>
    </xf>
    <xf numFmtId="4" fontId="6" fillId="3" borderId="2" xfId="0" applyNumberFormat="1" applyFont="1" applyFill="1" applyBorder="1" applyAlignment="1" applyProtection="1">
      <alignment horizontal="right"/>
    </xf>
    <xf numFmtId="4" fontId="3" fillId="5" borderId="5" xfId="0" applyNumberFormat="1" applyFont="1" applyFill="1" applyBorder="1" applyAlignment="1" applyProtection="1">
      <alignment horizontal="right"/>
    </xf>
    <xf numFmtId="4" fontId="3" fillId="6" borderId="5" xfId="0" applyNumberFormat="1" applyFont="1" applyFill="1" applyBorder="1" applyAlignment="1" applyProtection="1">
      <alignment horizontal="right"/>
    </xf>
    <xf numFmtId="4" fontId="3" fillId="13" borderId="4" xfId="0" applyNumberFormat="1" applyFont="1" applyFill="1" applyBorder="1" applyAlignment="1" applyProtection="1">
      <alignment horizontal="right"/>
    </xf>
    <xf numFmtId="4" fontId="3" fillId="10" borderId="4" xfId="0" applyNumberFormat="1" applyFont="1" applyFill="1" applyBorder="1" applyAlignment="1" applyProtection="1">
      <alignment horizontal="right"/>
    </xf>
    <xf numFmtId="4" fontId="3" fillId="13" borderId="5" xfId="0" applyNumberFormat="1" applyFont="1" applyFill="1" applyBorder="1" applyAlignment="1" applyProtection="1">
      <alignment horizontal="right"/>
    </xf>
    <xf numFmtId="4" fontId="3" fillId="2" borderId="4" xfId="0" applyNumberFormat="1" applyFont="1" applyFill="1" applyBorder="1" applyAlignment="1" applyProtection="1">
      <alignment horizontal="right"/>
    </xf>
    <xf numFmtId="4" fontId="3" fillId="21" borderId="5" xfId="0" applyNumberFormat="1" applyFont="1" applyFill="1" applyBorder="1" applyAlignment="1" applyProtection="1">
      <alignment horizontal="right"/>
    </xf>
    <xf numFmtId="4" fontId="3" fillId="23" borderId="4" xfId="0" applyNumberFormat="1" applyFont="1" applyFill="1" applyBorder="1" applyAlignment="1" applyProtection="1">
      <alignment horizontal="right"/>
    </xf>
    <xf numFmtId="4" fontId="3" fillId="9" borderId="4" xfId="0" applyNumberFormat="1" applyFont="1" applyFill="1" applyBorder="1" applyAlignment="1" applyProtection="1">
      <alignment horizontal="right"/>
    </xf>
    <xf numFmtId="4" fontId="3" fillId="20" borderId="4" xfId="0" applyNumberFormat="1" applyFont="1" applyFill="1" applyBorder="1" applyAlignment="1" applyProtection="1">
      <alignment horizontal="right"/>
    </xf>
    <xf numFmtId="4" fontId="3" fillId="14" borderId="5" xfId="0" applyNumberFormat="1" applyFont="1" applyFill="1" applyBorder="1" applyAlignment="1" applyProtection="1">
      <alignment horizontal="right"/>
    </xf>
    <xf numFmtId="4" fontId="3" fillId="22" borderId="4" xfId="0" applyNumberFormat="1" applyFont="1" applyFill="1" applyBorder="1" applyAlignment="1" applyProtection="1">
      <alignment horizontal="right"/>
    </xf>
    <xf numFmtId="4" fontId="6" fillId="5" borderId="4" xfId="0" applyNumberFormat="1" applyFont="1" applyFill="1" applyBorder="1" applyAlignment="1" applyProtection="1">
      <alignment horizontal="right" vertical="center" wrapText="1"/>
    </xf>
    <xf numFmtId="4" fontId="3" fillId="4" borderId="5" xfId="0" applyNumberFormat="1" applyFont="1" applyFill="1" applyBorder="1" applyAlignment="1" applyProtection="1">
      <alignment horizontal="right"/>
    </xf>
    <xf numFmtId="4" fontId="3" fillId="0" borderId="4" xfId="0" applyNumberFormat="1" applyFont="1" applyBorder="1" applyAlignment="1" applyProtection="1">
      <alignment horizontal="right"/>
    </xf>
    <xf numFmtId="4" fontId="3" fillId="6" borderId="4" xfId="0" applyNumberFormat="1" applyFont="1" applyFill="1" applyBorder="1" applyAlignment="1" applyProtection="1">
      <alignment horizontal="right"/>
    </xf>
    <xf numFmtId="4" fontId="3" fillId="11" borderId="4" xfId="0" applyNumberFormat="1" applyFont="1" applyFill="1" applyBorder="1" applyAlignment="1" applyProtection="1">
      <alignment horizontal="right"/>
    </xf>
    <xf numFmtId="4" fontId="3" fillId="0" borderId="4" xfId="0" applyNumberFormat="1" applyFont="1" applyFill="1" applyBorder="1" applyAlignment="1" applyProtection="1">
      <alignment horizontal="right"/>
    </xf>
    <xf numFmtId="4" fontId="3" fillId="4" borderId="4" xfId="0" applyNumberFormat="1" applyFont="1" applyFill="1" applyBorder="1" applyAlignment="1" applyProtection="1">
      <alignment horizontal="right"/>
    </xf>
    <xf numFmtId="4" fontId="5" fillId="0" borderId="4" xfId="0" applyNumberFormat="1" applyFont="1" applyBorder="1" applyAlignment="1" applyProtection="1"/>
    <xf numFmtId="4" fontId="21" fillId="15" borderId="4" xfId="0" applyNumberFormat="1" applyFont="1" applyFill="1" applyBorder="1" applyAlignment="1">
      <alignment horizontal="right"/>
    </xf>
    <xf numFmtId="4" fontId="21" fillId="16" borderId="4" xfId="0" applyNumberFormat="1" applyFont="1" applyFill="1" applyBorder="1" applyAlignment="1">
      <alignment horizontal="right"/>
    </xf>
    <xf numFmtId="4" fontId="21" fillId="17" borderId="4" xfId="0" applyNumberFormat="1" applyFont="1" applyFill="1" applyBorder="1" applyAlignment="1">
      <alignment horizontal="right"/>
    </xf>
    <xf numFmtId="4" fontId="21" fillId="18" borderId="4" xfId="0" applyNumberFormat="1" applyFont="1" applyFill="1" applyBorder="1" applyAlignment="1">
      <alignment horizontal="right"/>
    </xf>
    <xf numFmtId="4" fontId="21" fillId="17" borderId="5" xfId="0" applyNumberFormat="1" applyFont="1" applyFill="1" applyBorder="1" applyAlignment="1">
      <alignment horizontal="right"/>
    </xf>
    <xf numFmtId="4" fontId="21" fillId="8" borderId="4" xfId="0" applyNumberFormat="1" applyFont="1" applyFill="1" applyBorder="1" applyAlignment="1">
      <alignment horizontal="right"/>
    </xf>
    <xf numFmtId="4" fontId="21" fillId="8" borderId="5" xfId="0" applyNumberFormat="1" applyFont="1" applyFill="1" applyBorder="1" applyAlignment="1">
      <alignment horizontal="right"/>
    </xf>
    <xf numFmtId="4" fontId="24" fillId="17" borderId="4" xfId="0" applyNumberFormat="1" applyFont="1" applyFill="1" applyBorder="1"/>
    <xf numFmtId="4" fontId="24" fillId="0" borderId="4" xfId="0" applyNumberFormat="1" applyFont="1" applyBorder="1"/>
    <xf numFmtId="4" fontId="24" fillId="8" borderId="4" xfId="0" applyNumberFormat="1" applyFont="1" applyFill="1" applyBorder="1"/>
    <xf numFmtId="4" fontId="21" fillId="12" borderId="4" xfId="0" applyNumberFormat="1" applyFont="1" applyFill="1" applyBorder="1" applyAlignment="1">
      <alignment horizontal="right"/>
    </xf>
    <xf numFmtId="4" fontId="21" fillId="18" borderId="5" xfId="0" applyNumberFormat="1" applyFont="1" applyFill="1" applyBorder="1" applyAlignment="1">
      <alignment horizontal="right"/>
    </xf>
    <xf numFmtId="4" fontId="24" fillId="0" borderId="9" xfId="0" applyNumberFormat="1" applyFont="1" applyBorder="1"/>
    <xf numFmtId="4" fontId="24" fillId="15" borderId="5" xfId="0" applyNumberFormat="1" applyFont="1" applyFill="1" applyBorder="1"/>
    <xf numFmtId="4" fontId="24" fillId="15" borderId="4" xfId="0" applyNumberFormat="1" applyFont="1" applyFill="1" applyBorder="1"/>
    <xf numFmtId="4" fontId="21" fillId="0" borderId="4" xfId="0" applyNumberFormat="1" applyFont="1" applyBorder="1"/>
    <xf numFmtId="0" fontId="15" fillId="15" borderId="4" xfId="0" applyFont="1" applyFill="1" applyBorder="1" applyAlignment="1">
      <alignment wrapText="1"/>
    </xf>
    <xf numFmtId="0" fontId="21" fillId="17" borderId="4" xfId="0" applyFont="1" applyFill="1" applyBorder="1" applyAlignment="1">
      <alignment horizontal="left"/>
    </xf>
    <xf numFmtId="0" fontId="21" fillId="17" borderId="4" xfId="0" applyFont="1" applyFill="1" applyBorder="1"/>
    <xf numFmtId="4" fontId="21" fillId="17" borderId="4" xfId="0" applyNumberFormat="1" applyFont="1" applyFill="1" applyBorder="1"/>
    <xf numFmtId="0" fontId="21" fillId="0" borderId="4" xfId="0" applyFont="1" applyBorder="1" applyAlignment="1">
      <alignment horizontal="left"/>
    </xf>
    <xf numFmtId="0" fontId="21" fillId="0" borderId="4" xfId="0" applyFont="1" applyBorder="1"/>
    <xf numFmtId="0" fontId="21" fillId="0" borderId="5" xfId="0" applyFont="1" applyBorder="1" applyAlignment="1">
      <alignment horizontal="left"/>
    </xf>
    <xf numFmtId="0" fontId="21" fillId="0" borderId="5" xfId="0" applyFont="1" applyBorder="1"/>
    <xf numFmtId="0" fontId="21" fillId="15" borderId="5" xfId="0" quotePrefix="1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4" xfId="0" applyFont="1" applyFill="1" applyBorder="1"/>
    <xf numFmtId="0" fontId="21" fillId="0" borderId="5" xfId="0" applyFont="1" applyBorder="1" applyAlignment="1">
      <alignment horizontal="left" vertical="center"/>
    </xf>
    <xf numFmtId="0" fontId="21" fillId="0" borderId="5" xfId="0" applyFont="1" applyFill="1" applyBorder="1" applyAlignment="1">
      <alignment horizontal="left" vertical="center" wrapText="1"/>
    </xf>
    <xf numFmtId="4" fontId="0" fillId="7" borderId="4" xfId="0" applyNumberFormat="1" applyFill="1" applyBorder="1"/>
    <xf numFmtId="4" fontId="11" fillId="12" borderId="4" xfId="0" applyNumberFormat="1" applyFont="1" applyFill="1" applyBorder="1" applyAlignment="1">
      <alignment horizontal="center" wrapText="1"/>
    </xf>
    <xf numFmtId="4" fontId="26" fillId="12" borderId="4" xfId="0" applyNumberFormat="1" applyFont="1" applyFill="1" applyBorder="1" applyAlignment="1">
      <alignment horizontal="center" wrapText="1"/>
    </xf>
    <xf numFmtId="4" fontId="0" fillId="12" borderId="4" xfId="0" applyNumberFormat="1" applyFill="1" applyBorder="1" applyAlignment="1">
      <alignment horizontal="center" wrapText="1"/>
    </xf>
    <xf numFmtId="4" fontId="11" fillId="0" borderId="4" xfId="0" applyNumberFormat="1" applyFont="1" applyBorder="1"/>
    <xf numFmtId="4" fontId="0" fillId="0" borderId="4" xfId="0" applyNumberFormat="1" applyBorder="1"/>
    <xf numFmtId="4" fontId="11" fillId="8" borderId="2" xfId="0" applyNumberFormat="1" applyFont="1" applyFill="1" applyBorder="1" applyAlignment="1">
      <alignment horizontal="left"/>
    </xf>
    <xf numFmtId="4" fontId="11" fillId="8" borderId="4" xfId="0" applyNumberFormat="1" applyFont="1" applyFill="1" applyBorder="1" applyAlignment="1">
      <alignment horizontal="right"/>
    </xf>
    <xf numFmtId="4" fontId="5" fillId="8" borderId="4" xfId="0" applyNumberFormat="1" applyFont="1" applyFill="1" applyBorder="1" applyAlignment="1">
      <alignment horizontal="center"/>
    </xf>
    <xf numFmtId="4" fontId="11" fillId="0" borderId="2" xfId="0" applyNumberFormat="1" applyFont="1" applyBorder="1" applyAlignment="1">
      <alignment horizontal="left"/>
    </xf>
    <xf numFmtId="4" fontId="11" fillId="0" borderId="4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center"/>
    </xf>
    <xf numFmtId="4" fontId="11" fillId="0" borderId="4" xfId="0" applyNumberFormat="1" applyFont="1" applyBorder="1" applyAlignment="1">
      <alignment horizontal="left"/>
    </xf>
    <xf numFmtId="4" fontId="11" fillId="7" borderId="4" xfId="0" applyNumberFormat="1" applyFont="1" applyFill="1" applyBorder="1"/>
    <xf numFmtId="4" fontId="25" fillId="7" borderId="4" xfId="0" applyNumberFormat="1" applyFont="1" applyFill="1" applyBorder="1" applyAlignment="1">
      <alignment wrapText="1"/>
    </xf>
    <xf numFmtId="0" fontId="6" fillId="3" borderId="4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wrapText="1"/>
    </xf>
    <xf numFmtId="0" fontId="6" fillId="0" borderId="4" xfId="0" applyFont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6" fillId="4" borderId="4" xfId="0" applyFont="1" applyFill="1" applyBorder="1" applyAlignment="1" applyProtection="1">
      <alignment horizontal="left" vertical="center" wrapText="1"/>
    </xf>
    <xf numFmtId="0" fontId="6" fillId="0" borderId="2" xfId="0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21" fillId="18" borderId="2" xfId="0" applyFont="1" applyFill="1" applyBorder="1" applyAlignment="1">
      <alignment horizontal="left" vertical="center" wrapText="1" indent="1"/>
    </xf>
    <xf numFmtId="0" fontId="21" fillId="18" borderId="3" xfId="0" applyFont="1" applyFill="1" applyBorder="1" applyAlignment="1">
      <alignment horizontal="left" vertical="center" wrapText="1" indent="1"/>
    </xf>
    <xf numFmtId="0" fontId="21" fillId="18" borderId="5" xfId="0" applyFont="1" applyFill="1" applyBorder="1" applyAlignment="1">
      <alignment horizontal="left" vertical="center" wrapText="1" indent="1"/>
    </xf>
    <xf numFmtId="0" fontId="21" fillId="17" borderId="2" xfId="0" quotePrefix="1" applyFont="1" applyFill="1" applyBorder="1" applyAlignment="1">
      <alignment horizontal="center" vertical="center"/>
    </xf>
    <xf numFmtId="0" fontId="21" fillId="17" borderId="3" xfId="0" quotePrefix="1" applyFont="1" applyFill="1" applyBorder="1" applyAlignment="1">
      <alignment horizontal="center" vertical="center"/>
    </xf>
    <xf numFmtId="0" fontId="21" fillId="17" borderId="5" xfId="0" quotePrefix="1" applyFont="1" applyFill="1" applyBorder="1" applyAlignment="1">
      <alignment horizontal="center" vertical="center"/>
    </xf>
    <xf numFmtId="0" fontId="21" fillId="8" borderId="2" xfId="0" quotePrefix="1" applyFont="1" applyFill="1" applyBorder="1" applyAlignment="1">
      <alignment horizontal="center" vertical="center"/>
    </xf>
    <xf numFmtId="0" fontId="21" fillId="8" borderId="3" xfId="0" quotePrefix="1" applyFont="1" applyFill="1" applyBorder="1" applyAlignment="1">
      <alignment horizontal="center" vertical="center"/>
    </xf>
    <xf numFmtId="0" fontId="21" fillId="8" borderId="5" xfId="0" quotePrefix="1" applyFont="1" applyFill="1" applyBorder="1" applyAlignment="1">
      <alignment horizontal="center" vertic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17" borderId="2" xfId="0" applyFont="1" applyFill="1" applyBorder="1" applyAlignment="1">
      <alignment horizontal="center"/>
    </xf>
    <xf numFmtId="0" fontId="21" fillId="17" borderId="3" xfId="0" applyFont="1" applyFill="1" applyBorder="1" applyAlignment="1">
      <alignment horizontal="center"/>
    </xf>
    <xf numFmtId="0" fontId="21" fillId="17" borderId="5" xfId="0" applyFont="1" applyFill="1" applyBorder="1" applyAlignment="1">
      <alignment horizontal="center"/>
    </xf>
    <xf numFmtId="0" fontId="21" fillId="16" borderId="2" xfId="0" applyFont="1" applyFill="1" applyBorder="1" applyAlignment="1">
      <alignment horizontal="left" vertical="center" wrapText="1"/>
    </xf>
    <xf numFmtId="0" fontId="21" fillId="16" borderId="3" xfId="0" applyFont="1" applyFill="1" applyBorder="1" applyAlignment="1">
      <alignment horizontal="left" vertical="center" wrapText="1"/>
    </xf>
    <xf numFmtId="0" fontId="21" fillId="16" borderId="5" xfId="0" applyFont="1" applyFill="1" applyBorder="1" applyAlignment="1">
      <alignment horizontal="left" vertical="center" wrapText="1"/>
    </xf>
    <xf numFmtId="0" fontId="21" fillId="12" borderId="2" xfId="0" applyFont="1" applyFill="1" applyBorder="1" applyAlignment="1">
      <alignment horizontal="left" vertical="center" wrapText="1"/>
    </xf>
    <xf numFmtId="0" fontId="21" fillId="12" borderId="3" xfId="0" applyFont="1" applyFill="1" applyBorder="1" applyAlignment="1">
      <alignment horizontal="left" vertical="center" wrapText="1"/>
    </xf>
    <xf numFmtId="0" fontId="21" fillId="12" borderId="5" xfId="0" applyFont="1" applyFill="1" applyBorder="1" applyAlignment="1">
      <alignment horizontal="left" vertical="center" wrapText="1"/>
    </xf>
    <xf numFmtId="0" fontId="21" fillId="17" borderId="2" xfId="0" applyFont="1" applyFill="1" applyBorder="1" applyAlignment="1">
      <alignment horizontal="center" vertical="center" wrapText="1"/>
    </xf>
    <xf numFmtId="0" fontId="21" fillId="17" borderId="3" xfId="0" applyFont="1" applyFill="1" applyBorder="1" applyAlignment="1">
      <alignment horizontal="center" vertical="center" wrapText="1"/>
    </xf>
    <xf numFmtId="0" fontId="21" fillId="17" borderId="5" xfId="0" applyFont="1" applyFill="1" applyBorder="1" applyAlignment="1">
      <alignment horizontal="center" vertical="center" wrapText="1"/>
    </xf>
    <xf numFmtId="0" fontId="15" fillId="15" borderId="2" xfId="0" applyFont="1" applyFill="1" applyBorder="1" applyAlignment="1">
      <alignment horizontal="left" vertical="center" wrapText="1"/>
    </xf>
    <xf numFmtId="0" fontId="15" fillId="15" borderId="3" xfId="0" applyFont="1" applyFill="1" applyBorder="1" applyAlignment="1">
      <alignment horizontal="left" vertical="center" wrapText="1"/>
    </xf>
    <xf numFmtId="0" fontId="15" fillId="15" borderId="5" xfId="0" applyFont="1" applyFill="1" applyBorder="1" applyAlignment="1">
      <alignment horizontal="left" vertical="center" wrapText="1"/>
    </xf>
    <xf numFmtId="0" fontId="21" fillId="17" borderId="2" xfId="0" applyFont="1" applyFill="1" applyBorder="1" applyAlignment="1">
      <alignment horizontal="left" vertical="center" wrapText="1"/>
    </xf>
    <xf numFmtId="0" fontId="21" fillId="17" borderId="3" xfId="0" applyFont="1" applyFill="1" applyBorder="1" applyAlignment="1">
      <alignment horizontal="left" vertical="center" wrapText="1"/>
    </xf>
    <xf numFmtId="0" fontId="21" fillId="17" borderId="5" xfId="0" applyFont="1" applyFill="1" applyBorder="1" applyAlignment="1">
      <alignment horizontal="left" vertical="center" wrapText="1"/>
    </xf>
    <xf numFmtId="0" fontId="23" fillId="16" borderId="2" xfId="0" applyFont="1" applyFill="1" applyBorder="1" applyAlignment="1">
      <alignment horizontal="left" vertical="center" wrapText="1"/>
    </xf>
    <xf numFmtId="0" fontId="23" fillId="16" borderId="3" xfId="0" applyFont="1" applyFill="1" applyBorder="1" applyAlignment="1">
      <alignment horizontal="left" vertical="center" wrapText="1"/>
    </xf>
    <xf numFmtId="0" fontId="23" fillId="16" borderId="5" xfId="0" applyFont="1" applyFill="1" applyBorder="1" applyAlignment="1">
      <alignment horizontal="left" vertical="center" wrapText="1"/>
    </xf>
    <xf numFmtId="0" fontId="21" fillId="18" borderId="2" xfId="0" applyFont="1" applyFill="1" applyBorder="1" applyAlignment="1">
      <alignment horizontal="left" vertical="center" wrapText="1"/>
    </xf>
    <xf numFmtId="0" fontId="21" fillId="18" borderId="3" xfId="0" applyFont="1" applyFill="1" applyBorder="1" applyAlignment="1">
      <alignment horizontal="left" vertical="center" wrapText="1"/>
    </xf>
    <xf numFmtId="0" fontId="21" fillId="18" borderId="5" xfId="0" applyFont="1" applyFill="1" applyBorder="1" applyAlignment="1">
      <alignment horizontal="left" vertical="center" wrapText="1"/>
    </xf>
    <xf numFmtId="0" fontId="22" fillId="15" borderId="2" xfId="0" applyFont="1" applyFill="1" applyBorder="1" applyAlignment="1">
      <alignment horizontal="left" vertical="center" wrapText="1"/>
    </xf>
    <xf numFmtId="0" fontId="22" fillId="15" borderId="3" xfId="0" applyFont="1" applyFill="1" applyBorder="1" applyAlignment="1">
      <alignment horizontal="left" vertical="center" wrapText="1"/>
    </xf>
    <xf numFmtId="0" fontId="22" fillId="15" borderId="5" xfId="0" applyFont="1" applyFill="1" applyBorder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wrapText="1"/>
    </xf>
    <xf numFmtId="0" fontId="15" fillId="7" borderId="2" xfId="0" applyFont="1" applyFill="1" applyBorder="1" applyAlignment="1">
      <alignment horizontal="center" vertical="center" wrapText="1"/>
    </xf>
    <xf numFmtId="0" fontId="16" fillId="7" borderId="3" xfId="0" applyFont="1" applyFill="1" applyBorder="1" applyAlignment="1">
      <alignment horizontal="center" vertical="center" wrapText="1"/>
    </xf>
    <xf numFmtId="0" fontId="16" fillId="7" borderId="5" xfId="0" applyFont="1" applyFill="1" applyBorder="1" applyAlignment="1">
      <alignment horizontal="center" vertical="center" wrapText="1"/>
    </xf>
    <xf numFmtId="0" fontId="15" fillId="8" borderId="2" xfId="0" applyFont="1" applyFill="1" applyBorder="1" applyAlignment="1">
      <alignment horizontal="center" vertical="center" wrapText="1"/>
    </xf>
    <xf numFmtId="0" fontId="15" fillId="8" borderId="3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 wrapText="1"/>
    </xf>
    <xf numFmtId="4" fontId="5" fillId="7" borderId="2" xfId="0" applyNumberFormat="1" applyFont="1" applyFill="1" applyBorder="1" applyAlignment="1">
      <alignment horizontal="left"/>
    </xf>
    <xf numFmtId="4" fontId="5" fillId="7" borderId="3" xfId="0" applyNumberFormat="1" applyFont="1" applyFill="1" applyBorder="1" applyAlignment="1">
      <alignment horizontal="left"/>
    </xf>
    <xf numFmtId="4" fontId="5" fillId="7" borderId="5" xfId="0" applyNumberFormat="1" applyFont="1" applyFill="1" applyBorder="1" applyAlignment="1">
      <alignment horizontal="left"/>
    </xf>
    <xf numFmtId="0" fontId="5" fillId="0" borderId="0" xfId="0" applyFont="1" applyAlignment="1">
      <alignment horizontal="center"/>
    </xf>
    <xf numFmtId="4" fontId="5" fillId="7" borderId="4" xfId="0" applyNumberFormat="1" applyFont="1" applyFill="1" applyBorder="1" applyAlignment="1">
      <alignment horizontal="left"/>
    </xf>
    <xf numFmtId="3" fontId="0" fillId="0" borderId="4" xfId="0" applyNumberFormat="1" applyBorder="1" applyAlignment="1">
      <alignment horizontal="center"/>
    </xf>
    <xf numFmtId="9" fontId="0" fillId="0" borderId="4" xfId="0" applyNumberFormat="1" applyBorder="1"/>
    <xf numFmtId="9" fontId="11" fillId="0" borderId="4" xfId="0" applyNumberFormat="1" applyFont="1" applyBorder="1"/>
    <xf numFmtId="9" fontId="0" fillId="11" borderId="4" xfId="0" applyNumberFormat="1" applyFill="1" applyBorder="1"/>
    <xf numFmtId="9" fontId="11" fillId="11" borderId="4" xfId="0" applyNumberFormat="1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5B9BD5"/>
      <rgbColor rgb="FF729FCF"/>
      <rgbColor rgb="FF993366"/>
      <rgbColor rgb="FFE7E6E6"/>
      <rgbColor rgb="FFDEEAF6"/>
      <rgbColor rgb="FF660066"/>
      <rgbColor rgb="FFED7D31"/>
      <rgbColor rgb="FF2A6099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B2B2B2"/>
      <rgbColor rgb="FFF7CAAC"/>
      <rgbColor rgb="FF3366FF"/>
      <rgbColor rgb="FF33CCCC"/>
      <rgbColor rgb="FF99CC00"/>
      <rgbColor rgb="FFFFCC00"/>
      <rgbColor rgb="FFFF8000"/>
      <rgbColor rgb="FFEA75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97"/>
  <sheetViews>
    <sheetView zoomScale="95" zoomScaleNormal="95" workbookViewId="0">
      <selection activeCell="M29" sqref="M29"/>
    </sheetView>
  </sheetViews>
  <sheetFormatPr defaultColWidth="14.42578125" defaultRowHeight="15" x14ac:dyDescent="0.25"/>
  <cols>
    <col min="1" max="4" width="8.7109375" style="1" customWidth="1"/>
    <col min="5" max="5" width="16.85546875" style="1" customWidth="1"/>
    <col min="6" max="8" width="24.7109375" style="1" customWidth="1"/>
    <col min="9" max="24" width="8.7109375" style="1" customWidth="1"/>
  </cols>
  <sheetData>
    <row r="1" spans="1:24" ht="42" customHeight="1" x14ac:dyDescent="0.25">
      <c r="A1" s="219" t="s">
        <v>212</v>
      </c>
      <c r="B1" s="219"/>
      <c r="C1" s="219"/>
      <c r="D1" s="219"/>
      <c r="E1" s="219"/>
      <c r="F1" s="219"/>
      <c r="G1" s="219"/>
      <c r="H1" s="219"/>
    </row>
    <row r="2" spans="1:24" ht="18" customHeight="1" x14ac:dyDescent="0.25">
      <c r="A2" s="2"/>
      <c r="B2" s="2"/>
      <c r="C2" s="2"/>
      <c r="D2" s="2"/>
      <c r="E2" s="2"/>
      <c r="F2" s="2"/>
      <c r="G2" s="2"/>
      <c r="H2" s="2"/>
    </row>
    <row r="3" spans="1:24" ht="15" customHeight="1" x14ac:dyDescent="0.25">
      <c r="A3" s="219" t="s">
        <v>0</v>
      </c>
      <c r="B3" s="219"/>
      <c r="C3" s="219"/>
      <c r="D3" s="219"/>
      <c r="E3" s="219"/>
      <c r="F3" s="219"/>
      <c r="G3" s="219"/>
      <c r="H3" s="219"/>
    </row>
    <row r="4" spans="1:24" ht="18" x14ac:dyDescent="0.25">
      <c r="A4" s="2"/>
      <c r="B4" s="2"/>
      <c r="C4" s="2"/>
      <c r="D4" s="2"/>
      <c r="E4" s="2"/>
      <c r="F4" s="2"/>
      <c r="G4" s="2"/>
      <c r="H4" s="2"/>
    </row>
    <row r="5" spans="1:24" ht="18" customHeight="1" x14ac:dyDescent="0.25">
      <c r="A5" s="219" t="s">
        <v>1</v>
      </c>
      <c r="B5" s="219"/>
      <c r="C5" s="219"/>
      <c r="D5" s="219"/>
      <c r="E5" s="219"/>
      <c r="F5" s="219"/>
      <c r="G5" s="219"/>
      <c r="H5" s="219"/>
    </row>
    <row r="6" spans="1:24" ht="18" x14ac:dyDescent="0.25">
      <c r="A6" s="4"/>
      <c r="B6" s="5"/>
      <c r="C6" s="5"/>
      <c r="D6" s="5"/>
      <c r="E6" s="6"/>
      <c r="F6" s="7"/>
      <c r="G6" s="7"/>
      <c r="H6" s="7"/>
    </row>
    <row r="7" spans="1:24" x14ac:dyDescent="0.25">
      <c r="A7" s="8"/>
      <c r="B7" s="9"/>
      <c r="C7" s="9"/>
      <c r="D7" s="10"/>
      <c r="E7" s="11"/>
      <c r="F7" s="12" t="s">
        <v>196</v>
      </c>
      <c r="G7" s="12" t="s">
        <v>192</v>
      </c>
      <c r="H7" s="12" t="s">
        <v>200</v>
      </c>
    </row>
    <row r="8" spans="1:24" x14ac:dyDescent="0.25">
      <c r="A8" s="8"/>
      <c r="B8" s="9"/>
      <c r="C8" s="9"/>
      <c r="D8" s="10"/>
      <c r="E8" s="11"/>
      <c r="F8" s="12"/>
      <c r="G8" s="12">
        <v>2</v>
      </c>
      <c r="H8" s="12">
        <v>3</v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ht="15" customHeight="1" x14ac:dyDescent="0.25">
      <c r="A9" s="218" t="s">
        <v>2</v>
      </c>
      <c r="B9" s="218"/>
      <c r="C9" s="218"/>
      <c r="D9" s="218"/>
      <c r="E9" s="218"/>
      <c r="F9" s="146">
        <v>911457.73</v>
      </c>
      <c r="G9" s="146">
        <v>1954945.93</v>
      </c>
      <c r="H9" s="146">
        <v>1030734.3</v>
      </c>
    </row>
    <row r="10" spans="1:24" ht="15" customHeight="1" x14ac:dyDescent="0.25">
      <c r="A10" s="215" t="s">
        <v>3</v>
      </c>
      <c r="B10" s="215"/>
      <c r="C10" s="215"/>
      <c r="D10" s="215"/>
      <c r="E10" s="215"/>
      <c r="F10" s="147">
        <v>911457.73</v>
      </c>
      <c r="G10" s="147">
        <v>1954945.93</v>
      </c>
      <c r="H10" s="147">
        <v>1030734.3</v>
      </c>
    </row>
    <row r="11" spans="1:24" x14ac:dyDescent="0.25">
      <c r="A11" s="221" t="s">
        <v>4</v>
      </c>
      <c r="B11" s="221"/>
      <c r="C11" s="221"/>
      <c r="D11" s="221"/>
      <c r="E11" s="221"/>
      <c r="F11" s="147">
        <v>0</v>
      </c>
      <c r="G11" s="147"/>
      <c r="H11" s="147">
        <v>0</v>
      </c>
    </row>
    <row r="12" spans="1:24" x14ac:dyDescent="0.25">
      <c r="A12" s="15" t="s">
        <v>5</v>
      </c>
      <c r="B12" s="16"/>
      <c r="C12" s="16"/>
      <c r="D12" s="16"/>
      <c r="E12" s="16"/>
      <c r="F12" s="146">
        <f>SUM(F13,F14)</f>
        <v>918833.13</v>
      </c>
      <c r="G12" s="146">
        <f>SUM(G13,G14)</f>
        <v>1962909.29</v>
      </c>
      <c r="H12" s="146">
        <f>SUM(H13,H14)</f>
        <v>1037548.84</v>
      </c>
    </row>
    <row r="13" spans="1:24" ht="15" customHeight="1" x14ac:dyDescent="0.25">
      <c r="A13" s="215" t="s">
        <v>6</v>
      </c>
      <c r="B13" s="215"/>
      <c r="C13" s="215"/>
      <c r="D13" s="215"/>
      <c r="E13" s="215"/>
      <c r="F13" s="147">
        <v>918833.13</v>
      </c>
      <c r="G13" s="147">
        <v>1949902.45</v>
      </c>
      <c r="H13" s="147">
        <v>1031313.5</v>
      </c>
    </row>
    <row r="14" spans="1:24" x14ac:dyDescent="0.25">
      <c r="A14" s="221" t="s">
        <v>7</v>
      </c>
      <c r="B14" s="221"/>
      <c r="C14" s="221"/>
      <c r="D14" s="221"/>
      <c r="E14" s="221"/>
      <c r="F14" s="147">
        <v>0</v>
      </c>
      <c r="G14" s="147">
        <v>13006.84</v>
      </c>
      <c r="H14" s="147">
        <v>6235.34</v>
      </c>
    </row>
    <row r="15" spans="1:24" ht="15" customHeight="1" x14ac:dyDescent="0.25">
      <c r="A15" s="218" t="s">
        <v>8</v>
      </c>
      <c r="B15" s="218"/>
      <c r="C15" s="218"/>
      <c r="D15" s="218"/>
      <c r="E15" s="218"/>
      <c r="F15" s="146">
        <f t="shared" ref="F15" si="0">F9-F12</f>
        <v>-7375.4000000000233</v>
      </c>
      <c r="G15" s="146">
        <f>G9-G12</f>
        <v>-7963.3600000001024</v>
      </c>
      <c r="H15" s="146">
        <f t="shared" ref="H15" si="1">H9-H12</f>
        <v>-6814.5399999999208</v>
      </c>
    </row>
    <row r="16" spans="1:24" ht="18" x14ac:dyDescent="0.25">
      <c r="A16" s="2"/>
      <c r="B16" s="17"/>
      <c r="C16" s="17"/>
      <c r="D16" s="17"/>
      <c r="E16" s="17"/>
      <c r="F16" s="17"/>
      <c r="G16" s="17"/>
      <c r="H16" s="18"/>
    </row>
    <row r="17" spans="1:8" ht="18" customHeight="1" x14ac:dyDescent="0.25">
      <c r="A17" s="219" t="s">
        <v>9</v>
      </c>
      <c r="B17" s="219"/>
      <c r="C17" s="219"/>
      <c r="D17" s="219"/>
      <c r="E17" s="219"/>
      <c r="F17" s="219"/>
      <c r="G17" s="219"/>
      <c r="H17" s="219"/>
    </row>
    <row r="18" spans="1:8" ht="18" x14ac:dyDescent="0.25">
      <c r="A18" s="2"/>
      <c r="B18" s="17"/>
      <c r="C18" s="17"/>
      <c r="D18" s="17"/>
      <c r="E18" s="17"/>
      <c r="F18" s="17"/>
      <c r="G18" s="17"/>
      <c r="H18" s="18"/>
    </row>
    <row r="19" spans="1:8" x14ac:dyDescent="0.25">
      <c r="A19" s="8"/>
      <c r="B19" s="9"/>
      <c r="C19" s="9"/>
      <c r="D19" s="10"/>
      <c r="E19" s="11"/>
      <c r="F19" s="12" t="s">
        <v>142</v>
      </c>
      <c r="G19" s="12" t="s">
        <v>192</v>
      </c>
      <c r="H19" s="12" t="s">
        <v>193</v>
      </c>
    </row>
    <row r="20" spans="1:8" ht="15.75" customHeight="1" x14ac:dyDescent="0.25">
      <c r="A20" s="217" t="s">
        <v>10</v>
      </c>
      <c r="B20" s="217"/>
      <c r="C20" s="217"/>
      <c r="D20" s="217"/>
      <c r="E20" s="217"/>
      <c r="F20" s="14"/>
      <c r="G20" s="14"/>
      <c r="H20" s="14"/>
    </row>
    <row r="21" spans="1:8" ht="15" customHeight="1" x14ac:dyDescent="0.25">
      <c r="A21" s="215" t="s">
        <v>11</v>
      </c>
      <c r="B21" s="215"/>
      <c r="C21" s="215"/>
      <c r="D21" s="215"/>
      <c r="E21" s="215"/>
      <c r="F21" s="14"/>
      <c r="G21" s="14"/>
      <c r="H21" s="14"/>
    </row>
    <row r="22" spans="1:8" ht="15.75" customHeight="1" x14ac:dyDescent="0.25">
      <c r="A22" s="218" t="s">
        <v>12</v>
      </c>
      <c r="B22" s="218"/>
      <c r="C22" s="218"/>
      <c r="D22" s="218"/>
      <c r="E22" s="218"/>
      <c r="F22" s="13">
        <v>0</v>
      </c>
      <c r="G22" s="13">
        <v>0</v>
      </c>
      <c r="H22" s="13">
        <v>0</v>
      </c>
    </row>
    <row r="23" spans="1:8" ht="15.75" customHeight="1" x14ac:dyDescent="0.25">
      <c r="A23" s="2"/>
      <c r="B23" s="17"/>
      <c r="C23" s="17"/>
      <c r="D23" s="17"/>
      <c r="E23" s="17"/>
      <c r="F23" s="17"/>
      <c r="G23" s="17"/>
      <c r="H23" s="18"/>
    </row>
    <row r="24" spans="1:8" ht="18" customHeight="1" x14ac:dyDescent="0.25">
      <c r="A24" s="219" t="s">
        <v>13</v>
      </c>
      <c r="B24" s="219"/>
      <c r="C24" s="219"/>
      <c r="D24" s="219"/>
      <c r="E24" s="219"/>
      <c r="F24" s="219"/>
      <c r="G24" s="219"/>
      <c r="H24" s="219"/>
    </row>
    <row r="25" spans="1:8" ht="15.75" customHeight="1" x14ac:dyDescent="0.25">
      <c r="A25" s="2"/>
      <c r="B25" s="17"/>
      <c r="C25" s="17"/>
      <c r="D25" s="17"/>
      <c r="E25" s="17"/>
      <c r="F25" s="17"/>
      <c r="G25" s="17"/>
      <c r="H25" s="18"/>
    </row>
    <row r="26" spans="1:8" ht="20.25" customHeight="1" x14ac:dyDescent="0.25">
      <c r="A26" s="8"/>
      <c r="B26" s="9"/>
      <c r="C26" s="9"/>
      <c r="D26" s="10"/>
      <c r="E26" s="11"/>
      <c r="F26" s="12" t="s">
        <v>213</v>
      </c>
      <c r="G26" s="12" t="s">
        <v>192</v>
      </c>
      <c r="H26" s="12" t="s">
        <v>200</v>
      </c>
    </row>
    <row r="27" spans="1:8" ht="22.5" customHeight="1" x14ac:dyDescent="0.25">
      <c r="A27" s="220" t="s">
        <v>214</v>
      </c>
      <c r="B27" s="220"/>
      <c r="C27" s="220"/>
      <c r="D27" s="220"/>
      <c r="E27" s="220"/>
      <c r="F27" s="148">
        <v>12453.55</v>
      </c>
      <c r="G27" s="148">
        <v>22456.7</v>
      </c>
      <c r="H27" s="148">
        <v>12857.43</v>
      </c>
    </row>
    <row r="28" spans="1:8" ht="30" customHeight="1" x14ac:dyDescent="0.25">
      <c r="A28" s="214" t="s">
        <v>14</v>
      </c>
      <c r="B28" s="214"/>
      <c r="C28" s="214"/>
      <c r="D28" s="214"/>
      <c r="E28" s="214"/>
      <c r="F28" s="149">
        <v>7375.4</v>
      </c>
      <c r="G28" s="149">
        <v>7963.36</v>
      </c>
      <c r="H28" s="149">
        <v>6814.54</v>
      </c>
    </row>
    <row r="29" spans="1:8" ht="15.75" customHeight="1" x14ac:dyDescent="0.25"/>
    <row r="30" spans="1:8" ht="15.75" customHeight="1" x14ac:dyDescent="0.25"/>
    <row r="31" spans="1:8" ht="15.75" customHeight="1" x14ac:dyDescent="0.25">
      <c r="A31" s="215" t="s">
        <v>15</v>
      </c>
      <c r="B31" s="215"/>
      <c r="C31" s="215"/>
      <c r="D31" s="215"/>
      <c r="E31" s="215"/>
      <c r="F31" s="14">
        <v>0</v>
      </c>
      <c r="G31" s="14">
        <v>0</v>
      </c>
      <c r="H31" s="14">
        <v>0</v>
      </c>
    </row>
    <row r="32" spans="1:8" ht="11.25" customHeight="1" x14ac:dyDescent="0.25">
      <c r="A32" s="19"/>
      <c r="B32" s="20"/>
      <c r="C32" s="20"/>
      <c r="D32" s="20"/>
      <c r="E32" s="20"/>
      <c r="F32" s="21"/>
      <c r="G32" s="21"/>
      <c r="H32" s="21"/>
    </row>
    <row r="33" spans="1:8" ht="29.25" customHeight="1" x14ac:dyDescent="0.25">
      <c r="A33" s="216" t="s">
        <v>215</v>
      </c>
      <c r="B33" s="216"/>
      <c r="C33" s="216"/>
      <c r="D33" s="216"/>
      <c r="E33" s="216"/>
      <c r="F33" s="216"/>
      <c r="G33" s="216"/>
      <c r="H33" s="216"/>
    </row>
    <row r="34" spans="1:8" ht="15.75" customHeight="1" x14ac:dyDescent="0.25"/>
    <row r="35" spans="1:8" ht="15.75" customHeight="1" x14ac:dyDescent="0.25"/>
    <row r="36" spans="1:8" ht="15.75" customHeight="1" x14ac:dyDescent="0.25"/>
    <row r="37" spans="1:8" ht="15.75" customHeight="1" x14ac:dyDescent="0.25"/>
    <row r="38" spans="1:8" ht="15.75" customHeight="1" x14ac:dyDescent="0.25"/>
    <row r="39" spans="1:8" ht="15.75" customHeight="1" x14ac:dyDescent="0.25"/>
    <row r="40" spans="1:8" ht="15.75" customHeight="1" x14ac:dyDescent="0.25"/>
    <row r="41" spans="1:8" ht="15.75" customHeight="1" x14ac:dyDescent="0.25"/>
    <row r="42" spans="1:8" ht="15.75" customHeight="1" x14ac:dyDescent="0.25"/>
    <row r="43" spans="1:8" ht="15.75" customHeight="1" x14ac:dyDescent="0.25"/>
    <row r="44" spans="1:8" ht="15.75" customHeight="1" x14ac:dyDescent="0.25"/>
    <row r="45" spans="1:8" ht="15.75" customHeight="1" x14ac:dyDescent="0.25"/>
    <row r="46" spans="1:8" ht="15.75" customHeight="1" x14ac:dyDescent="0.25"/>
    <row r="47" spans="1:8" ht="15.75" customHeight="1" x14ac:dyDescent="0.25"/>
    <row r="48" spans="1: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</sheetData>
  <mergeCells count="18">
    <mergeCell ref="A1:H1"/>
    <mergeCell ref="A3:H3"/>
    <mergeCell ref="A5:H5"/>
    <mergeCell ref="A9:E9"/>
    <mergeCell ref="A10:E10"/>
    <mergeCell ref="A11:E11"/>
    <mergeCell ref="A13:E13"/>
    <mergeCell ref="A14:E14"/>
    <mergeCell ref="A15:E15"/>
    <mergeCell ref="A17:H17"/>
    <mergeCell ref="A28:E28"/>
    <mergeCell ref="A31:E31"/>
    <mergeCell ref="A33:H33"/>
    <mergeCell ref="A20:E20"/>
    <mergeCell ref="A21:E21"/>
    <mergeCell ref="A22:E22"/>
    <mergeCell ref="A24:H24"/>
    <mergeCell ref="A27:E27"/>
  </mergeCells>
  <pageMargins left="0.7" right="0.7" top="0.75" bottom="0.75" header="0.511811023622047" footer="0.511811023622047"/>
  <pageSetup paperSize="9" scale="6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938"/>
  <sheetViews>
    <sheetView topLeftCell="A19" zoomScale="95" zoomScaleNormal="95" workbookViewId="0">
      <selection activeCell="G20" sqref="G20"/>
    </sheetView>
  </sheetViews>
  <sheetFormatPr defaultColWidth="14.42578125" defaultRowHeight="15" x14ac:dyDescent="0.25"/>
  <cols>
    <col min="1" max="1" width="8.42578125" style="1" customWidth="1"/>
    <col min="2" max="2" width="46.42578125" style="1" customWidth="1"/>
    <col min="3" max="3" width="16" style="1" customWidth="1"/>
    <col min="4" max="4" width="18.42578125" style="1" customWidth="1"/>
    <col min="5" max="5" width="14" style="1" customWidth="1"/>
    <col min="6" max="6" width="8" style="1" customWidth="1"/>
    <col min="7" max="7" width="7.5703125" style="1" customWidth="1"/>
    <col min="8" max="8" width="16.85546875" style="1" customWidth="1"/>
    <col min="9" max="24" width="8.7109375" style="1" customWidth="1"/>
  </cols>
  <sheetData>
    <row r="1" spans="1:24" ht="15" customHeight="1" x14ac:dyDescent="0.25">
      <c r="A1" s="219" t="s">
        <v>154</v>
      </c>
      <c r="B1" s="219"/>
      <c r="C1" s="219"/>
      <c r="D1" s="219"/>
      <c r="E1" s="219"/>
      <c r="F1" s="219"/>
      <c r="G1" s="219"/>
    </row>
    <row r="2" spans="1:24" ht="15.75" x14ac:dyDescent="0.25">
      <c r="A2" s="222" t="s">
        <v>155</v>
      </c>
      <c r="B2" s="222"/>
      <c r="C2" s="222"/>
      <c r="D2" s="222"/>
      <c r="E2" s="222"/>
      <c r="F2" s="222"/>
      <c r="G2" s="222"/>
    </row>
    <row r="3" spans="1:24" ht="18" x14ac:dyDescent="0.25">
      <c r="A3" s="2"/>
      <c r="B3" s="2"/>
      <c r="C3" s="2"/>
      <c r="D3" s="2"/>
      <c r="E3" s="2"/>
      <c r="F3" s="3"/>
      <c r="G3" s="46"/>
    </row>
    <row r="4" spans="1:24" ht="25.5" x14ac:dyDescent="0.25">
      <c r="A4" s="22" t="s">
        <v>150</v>
      </c>
      <c r="B4" s="23" t="s">
        <v>16</v>
      </c>
      <c r="C4" s="23" t="s">
        <v>196</v>
      </c>
      <c r="D4" s="22" t="s">
        <v>194</v>
      </c>
      <c r="E4" s="22" t="s">
        <v>200</v>
      </c>
      <c r="F4" s="22" t="s">
        <v>187</v>
      </c>
      <c r="G4" s="22" t="s">
        <v>186</v>
      </c>
    </row>
    <row r="5" spans="1:24" x14ac:dyDescent="0.25">
      <c r="A5" s="22">
        <v>1</v>
      </c>
      <c r="B5" s="23">
        <v>2</v>
      </c>
      <c r="C5" s="23">
        <v>3</v>
      </c>
      <c r="D5" s="22">
        <v>4</v>
      </c>
      <c r="E5" s="22">
        <v>5</v>
      </c>
      <c r="F5" s="22">
        <v>6</v>
      </c>
      <c r="G5" s="22">
        <v>7</v>
      </c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</row>
    <row r="6" spans="1:24" ht="15.75" customHeight="1" x14ac:dyDescent="0.25">
      <c r="A6" s="24">
        <v>6</v>
      </c>
      <c r="B6" s="24" t="s">
        <v>17</v>
      </c>
      <c r="C6" s="150">
        <f t="shared" ref="C6:E6" si="0">SUM(C7,C15,C18,C21,C26)</f>
        <v>911457.73</v>
      </c>
      <c r="D6" s="150">
        <f>SUM(D7,D15,D18,D21,D26)</f>
        <v>1954945.93</v>
      </c>
      <c r="E6" s="150">
        <f t="shared" si="0"/>
        <v>1030734.3</v>
      </c>
      <c r="F6" s="47">
        <f>E6/C6</f>
        <v>1.1308635234241746</v>
      </c>
      <c r="G6" s="47">
        <f>E6/D6</f>
        <v>0.52724440312269916</v>
      </c>
    </row>
    <row r="7" spans="1:24" ht="25.5" x14ac:dyDescent="0.25">
      <c r="A7" s="25">
        <v>63</v>
      </c>
      <c r="B7" s="25" t="s">
        <v>18</v>
      </c>
      <c r="C7" s="151">
        <f t="shared" ref="C7" si="1">SUM(C8,C10,C13)</f>
        <v>849652.11</v>
      </c>
      <c r="D7" s="151">
        <v>1823441.51</v>
      </c>
      <c r="E7" s="151">
        <f t="shared" ref="E7" si="2">SUM(E8,E10,E13)</f>
        <v>960761.61</v>
      </c>
      <c r="F7" s="47">
        <f t="shared" ref="F7:F30" si="3">E7/C7</f>
        <v>1.1307705809145816</v>
      </c>
      <c r="G7" s="47">
        <f t="shared" ref="G7:G30" si="4">E7/D7</f>
        <v>0.5268946685325816</v>
      </c>
      <c r="H7" s="28"/>
    </row>
    <row r="8" spans="1:24" x14ac:dyDescent="0.25">
      <c r="A8" s="41">
        <v>634</v>
      </c>
      <c r="B8" s="67" t="s">
        <v>136</v>
      </c>
      <c r="C8" s="152">
        <v>0</v>
      </c>
      <c r="D8" s="152">
        <v>0</v>
      </c>
      <c r="E8" s="152">
        <v>0</v>
      </c>
      <c r="F8" s="47"/>
      <c r="G8" s="47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spans="1:24" x14ac:dyDescent="0.25">
      <c r="A9" s="27">
        <v>6341</v>
      </c>
      <c r="B9" s="68" t="s">
        <v>137</v>
      </c>
      <c r="C9" s="153">
        <v>0</v>
      </c>
      <c r="D9" s="153">
        <v>0</v>
      </c>
      <c r="E9" s="153">
        <v>0</v>
      </c>
      <c r="F9" s="47"/>
      <c r="G9" s="47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</row>
    <row r="10" spans="1:24" x14ac:dyDescent="0.25">
      <c r="A10" s="41">
        <v>636</v>
      </c>
      <c r="B10" s="67" t="s">
        <v>138</v>
      </c>
      <c r="C10" s="154">
        <f>SUM(C11:C12)</f>
        <v>829342.84</v>
      </c>
      <c r="D10" s="154">
        <v>0</v>
      </c>
      <c r="E10" s="154">
        <f t="shared" ref="E10" si="5">SUM(E11:E12)</f>
        <v>946524.61</v>
      </c>
      <c r="F10" s="47">
        <f t="shared" si="3"/>
        <v>1.1412947267983891</v>
      </c>
      <c r="G10" s="47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</row>
    <row r="11" spans="1:24" x14ac:dyDescent="0.25">
      <c r="A11" s="27">
        <v>6361</v>
      </c>
      <c r="B11" s="27" t="s">
        <v>139</v>
      </c>
      <c r="C11" s="155">
        <v>829342.84</v>
      </c>
      <c r="D11" s="155">
        <v>0</v>
      </c>
      <c r="E11" s="155">
        <v>940289.27</v>
      </c>
      <c r="F11" s="47">
        <f t="shared" si="3"/>
        <v>1.1337763161975329</v>
      </c>
      <c r="G11" s="47"/>
      <c r="H11" s="28"/>
    </row>
    <row r="12" spans="1:24" x14ac:dyDescent="0.25">
      <c r="A12" s="27">
        <v>6362</v>
      </c>
      <c r="B12" s="27" t="s">
        <v>140</v>
      </c>
      <c r="C12" s="155">
        <v>0</v>
      </c>
      <c r="D12" s="155">
        <v>0</v>
      </c>
      <c r="E12" s="155">
        <v>6235.34</v>
      </c>
      <c r="F12" s="47"/>
      <c r="G12" s="47"/>
      <c r="H12" s="28"/>
    </row>
    <row r="13" spans="1:24" x14ac:dyDescent="0.25">
      <c r="A13" s="50">
        <v>638</v>
      </c>
      <c r="B13" s="50" t="s">
        <v>141</v>
      </c>
      <c r="C13" s="156">
        <f t="shared" ref="C13:E13" si="6">C14</f>
        <v>20309.27</v>
      </c>
      <c r="D13" s="156">
        <v>0</v>
      </c>
      <c r="E13" s="156">
        <f t="shared" si="6"/>
        <v>14237</v>
      </c>
      <c r="F13" s="47">
        <f t="shared" si="3"/>
        <v>0.70100993290256119</v>
      </c>
      <c r="G13" s="47"/>
      <c r="H13" s="28"/>
    </row>
    <row r="14" spans="1:24" ht="15.75" customHeight="1" x14ac:dyDescent="0.25">
      <c r="A14" s="27">
        <v>6381</v>
      </c>
      <c r="B14" s="27" t="s">
        <v>195</v>
      </c>
      <c r="C14" s="155">
        <v>20309.27</v>
      </c>
      <c r="D14" s="155">
        <v>0</v>
      </c>
      <c r="E14" s="155">
        <v>14237</v>
      </c>
      <c r="F14" s="47">
        <f t="shared" si="3"/>
        <v>0.70100993290256119</v>
      </c>
      <c r="G14" s="47"/>
      <c r="H14" s="28"/>
    </row>
    <row r="15" spans="1:24" ht="15.75" customHeight="1" x14ac:dyDescent="0.25">
      <c r="A15" s="56">
        <v>64</v>
      </c>
      <c r="B15" s="56" t="s">
        <v>146</v>
      </c>
      <c r="C15" s="157">
        <f t="shared" ref="C15:D15" si="7">C16</f>
        <v>0.14000000000000001</v>
      </c>
      <c r="D15" s="157">
        <f t="shared" si="7"/>
        <v>0</v>
      </c>
      <c r="E15" s="157">
        <f>E16</f>
        <v>5.9</v>
      </c>
      <c r="F15" s="47">
        <f t="shared" si="3"/>
        <v>42.142857142857139</v>
      </c>
      <c r="G15" s="47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</row>
    <row r="16" spans="1:24" ht="15.75" customHeight="1" x14ac:dyDescent="0.25">
      <c r="A16" s="41">
        <v>641</v>
      </c>
      <c r="B16" s="41" t="s">
        <v>147</v>
      </c>
      <c r="C16" s="158">
        <f>C17</f>
        <v>0.14000000000000001</v>
      </c>
      <c r="D16" s="158">
        <f>D17</f>
        <v>0</v>
      </c>
      <c r="E16" s="158">
        <f>E17</f>
        <v>5.9</v>
      </c>
      <c r="F16" s="47">
        <f t="shared" si="3"/>
        <v>42.142857142857139</v>
      </c>
      <c r="G16" s="47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</row>
    <row r="17" spans="1:24" ht="15.75" customHeight="1" x14ac:dyDescent="0.25">
      <c r="A17" s="27">
        <v>6413</v>
      </c>
      <c r="B17" s="27" t="s">
        <v>148</v>
      </c>
      <c r="C17" s="155">
        <v>0.14000000000000001</v>
      </c>
      <c r="D17" s="155">
        <v>0</v>
      </c>
      <c r="E17" s="155">
        <v>5.9</v>
      </c>
      <c r="F17" s="47">
        <f t="shared" si="3"/>
        <v>42.142857142857139</v>
      </c>
      <c r="G17" s="47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</row>
    <row r="18" spans="1:24" ht="15.75" customHeight="1" x14ac:dyDescent="0.25">
      <c r="A18" s="29">
        <v>65</v>
      </c>
      <c r="B18" s="29" t="s">
        <v>20</v>
      </c>
      <c r="C18" s="151">
        <f t="shared" ref="C18:E19" si="8">C19</f>
        <v>7486.83</v>
      </c>
      <c r="D18" s="151">
        <v>10100.209999999999</v>
      </c>
      <c r="E18" s="151">
        <f t="shared" si="8"/>
        <v>11444.38</v>
      </c>
      <c r="F18" s="47">
        <f t="shared" si="3"/>
        <v>1.5286015576685994</v>
      </c>
      <c r="G18" s="47">
        <f t="shared" si="4"/>
        <v>1.1330833715338593</v>
      </c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</row>
    <row r="19" spans="1:24" ht="15.75" customHeight="1" x14ac:dyDescent="0.25">
      <c r="A19" s="41">
        <v>652</v>
      </c>
      <c r="B19" s="67" t="s">
        <v>20</v>
      </c>
      <c r="C19" s="152">
        <f t="shared" si="8"/>
        <v>7486.83</v>
      </c>
      <c r="D19" s="152">
        <v>0</v>
      </c>
      <c r="E19" s="152">
        <f>E20</f>
        <v>11444.38</v>
      </c>
      <c r="F19" s="47">
        <f t="shared" si="3"/>
        <v>1.5286015576685994</v>
      </c>
      <c r="G19" s="47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</row>
    <row r="20" spans="1:24" ht="15.75" customHeight="1" x14ac:dyDescent="0.25">
      <c r="A20" s="27">
        <v>6526</v>
      </c>
      <c r="B20" s="27" t="s">
        <v>21</v>
      </c>
      <c r="C20" s="155">
        <v>7486.83</v>
      </c>
      <c r="D20" s="155">
        <v>0</v>
      </c>
      <c r="E20" s="155">
        <v>11444.38</v>
      </c>
      <c r="F20" s="47">
        <f t="shared" si="3"/>
        <v>1.5286015576685994</v>
      </c>
      <c r="G20" s="47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</row>
    <row r="21" spans="1:24" ht="30.75" customHeight="1" x14ac:dyDescent="0.25">
      <c r="A21" s="29">
        <v>66</v>
      </c>
      <c r="B21" s="25" t="s">
        <v>143</v>
      </c>
      <c r="C21" s="151">
        <f t="shared" ref="C21" si="9">SUM(C22,C24)</f>
        <v>3492.9300000000003</v>
      </c>
      <c r="D21" s="151">
        <v>4395.78</v>
      </c>
      <c r="E21" s="151">
        <f t="shared" ref="E21" si="10">SUM(E22,E24)</f>
        <v>6094.88</v>
      </c>
      <c r="F21" s="47">
        <f t="shared" si="3"/>
        <v>1.7449190221390063</v>
      </c>
      <c r="G21" s="47">
        <f t="shared" si="4"/>
        <v>1.386529808134165</v>
      </c>
      <c r="H21" s="28"/>
    </row>
    <row r="22" spans="1:24" ht="15.75" customHeight="1" x14ac:dyDescent="0.25">
      <c r="A22" s="49">
        <v>661</v>
      </c>
      <c r="B22" s="69" t="s">
        <v>144</v>
      </c>
      <c r="C22" s="159">
        <f t="shared" ref="C22:D22" si="11">C23</f>
        <v>2431.15</v>
      </c>
      <c r="D22" s="159">
        <f t="shared" si="11"/>
        <v>0</v>
      </c>
      <c r="E22" s="159">
        <f>E23</f>
        <v>1504.88</v>
      </c>
      <c r="F22" s="47">
        <f t="shared" si="3"/>
        <v>0.61899923904325116</v>
      </c>
      <c r="G22" s="47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</row>
    <row r="23" spans="1:24" ht="15.75" customHeight="1" x14ac:dyDescent="0.25">
      <c r="A23" s="27">
        <v>6615</v>
      </c>
      <c r="B23" s="27" t="s">
        <v>22</v>
      </c>
      <c r="C23" s="155">
        <v>2431.15</v>
      </c>
      <c r="D23" s="155"/>
      <c r="E23" s="155">
        <v>1504.88</v>
      </c>
      <c r="F23" s="47">
        <f t="shared" si="3"/>
        <v>0.61899923904325116</v>
      </c>
      <c r="G23" s="47"/>
      <c r="H23" s="28"/>
    </row>
    <row r="24" spans="1:24" ht="15.75" customHeight="1" x14ac:dyDescent="0.25">
      <c r="A24" s="41">
        <v>663</v>
      </c>
      <c r="B24" s="41" t="s">
        <v>145</v>
      </c>
      <c r="C24" s="158">
        <f t="shared" ref="C24:D24" si="12">C25</f>
        <v>1061.78</v>
      </c>
      <c r="D24" s="158">
        <f t="shared" si="12"/>
        <v>0</v>
      </c>
      <c r="E24" s="158">
        <f>E25</f>
        <v>4590</v>
      </c>
      <c r="F24" s="47">
        <f t="shared" si="3"/>
        <v>4.3229294204072408</v>
      </c>
      <c r="G24" s="47"/>
      <c r="H24" s="28"/>
    </row>
    <row r="25" spans="1:24" ht="15.75" customHeight="1" x14ac:dyDescent="0.25">
      <c r="A25" s="27">
        <v>6631</v>
      </c>
      <c r="B25" s="27" t="s">
        <v>86</v>
      </c>
      <c r="C25" s="155">
        <v>1061.78</v>
      </c>
      <c r="D25" s="155"/>
      <c r="E25" s="155">
        <v>4590</v>
      </c>
      <c r="F25" s="47">
        <f t="shared" si="3"/>
        <v>4.3229294204072408</v>
      </c>
      <c r="G25" s="47"/>
      <c r="H25" s="28"/>
    </row>
    <row r="26" spans="1:24" ht="24.75" customHeight="1" x14ac:dyDescent="0.25">
      <c r="A26" s="29">
        <v>67</v>
      </c>
      <c r="B26" s="25" t="s">
        <v>156</v>
      </c>
      <c r="C26" s="151">
        <f t="shared" ref="C26:E26" si="13">C27</f>
        <v>50825.72</v>
      </c>
      <c r="D26" s="151">
        <v>117008.43</v>
      </c>
      <c r="E26" s="151">
        <f t="shared" si="13"/>
        <v>52427.53</v>
      </c>
      <c r="F26" s="47">
        <f t="shared" si="3"/>
        <v>1.0315157365208008</v>
      </c>
      <c r="G26" s="47">
        <f t="shared" si="4"/>
        <v>0.44806626325983523</v>
      </c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</row>
    <row r="27" spans="1:24" ht="24.75" customHeight="1" x14ac:dyDescent="0.25">
      <c r="A27" s="44">
        <v>671</v>
      </c>
      <c r="B27" s="51" t="s">
        <v>157</v>
      </c>
      <c r="C27" s="160">
        <f t="shared" ref="C27:E27" si="14">C28</f>
        <v>50825.72</v>
      </c>
      <c r="D27" s="160"/>
      <c r="E27" s="160">
        <f t="shared" si="14"/>
        <v>52427.53</v>
      </c>
      <c r="F27" s="47">
        <f t="shared" si="3"/>
        <v>1.0315157365208008</v>
      </c>
      <c r="G27" s="47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</row>
    <row r="28" spans="1:24" ht="27" customHeight="1" x14ac:dyDescent="0.25">
      <c r="A28" s="27">
        <v>6711</v>
      </c>
      <c r="B28" s="26" t="s">
        <v>158</v>
      </c>
      <c r="C28" s="155">
        <v>50825.72</v>
      </c>
      <c r="D28" s="155"/>
      <c r="E28" s="155">
        <v>52427.53</v>
      </c>
      <c r="F28" s="47">
        <f t="shared" si="3"/>
        <v>1.0315157365208008</v>
      </c>
      <c r="G28" s="47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</row>
    <row r="29" spans="1:24" ht="15.75" customHeight="1" x14ac:dyDescent="0.25">
      <c r="A29" s="52">
        <v>9221</v>
      </c>
      <c r="B29" s="70" t="s">
        <v>149</v>
      </c>
      <c r="C29" s="161">
        <v>7375.4</v>
      </c>
      <c r="D29" s="161">
        <v>7963.36</v>
      </c>
      <c r="E29" s="161">
        <v>6814.54</v>
      </c>
      <c r="F29" s="47">
        <f t="shared" si="3"/>
        <v>0.923955310898392</v>
      </c>
      <c r="G29" s="47"/>
      <c r="H29" s="28"/>
    </row>
    <row r="30" spans="1:24" ht="15.75" customHeight="1" x14ac:dyDescent="0.25">
      <c r="A30" s="52"/>
      <c r="B30" s="70" t="s">
        <v>151</v>
      </c>
      <c r="C30" s="161">
        <f>C6+C29</f>
        <v>918833.13</v>
      </c>
      <c r="D30" s="161">
        <f>D6+D29</f>
        <v>1962909.29</v>
      </c>
      <c r="E30" s="161">
        <f>E6+E29</f>
        <v>1037548.8400000001</v>
      </c>
      <c r="F30" s="47">
        <f t="shared" si="3"/>
        <v>1.1292026877611607</v>
      </c>
      <c r="G30" s="47">
        <f t="shared" si="4"/>
        <v>0.52857706939682381</v>
      </c>
      <c r="H30" s="28"/>
    </row>
    <row r="31" spans="1:24" ht="15.75" customHeight="1" x14ac:dyDescent="0.25">
      <c r="A31" s="45"/>
      <c r="B31" s="45"/>
      <c r="C31" s="45"/>
      <c r="D31" s="45"/>
      <c r="E31" s="45"/>
      <c r="F31" s="45"/>
      <c r="G31" s="45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</row>
    <row r="32" spans="1:24" ht="15.75" customHeight="1" x14ac:dyDescent="0.25">
      <c r="A32" s="2"/>
      <c r="B32" s="2"/>
      <c r="C32" s="2"/>
      <c r="D32" s="2"/>
      <c r="E32" s="2"/>
      <c r="F32" s="3"/>
      <c r="G32" s="3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</row>
    <row r="33" spans="1:24" ht="25.5" customHeight="1" x14ac:dyDescent="0.25">
      <c r="A33" s="22" t="s">
        <v>150</v>
      </c>
      <c r="B33" s="23" t="s">
        <v>26</v>
      </c>
      <c r="C33" s="23" t="s">
        <v>197</v>
      </c>
      <c r="D33" s="22" t="s">
        <v>192</v>
      </c>
      <c r="E33" s="22" t="s">
        <v>200</v>
      </c>
      <c r="F33" s="22" t="s">
        <v>187</v>
      </c>
      <c r="G33" s="22" t="s">
        <v>186</v>
      </c>
    </row>
    <row r="34" spans="1:24" ht="15.75" customHeight="1" x14ac:dyDescent="0.25">
      <c r="A34" s="22">
        <v>1</v>
      </c>
      <c r="B34" s="23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</row>
    <row r="35" spans="1:24" ht="15.75" customHeight="1" x14ac:dyDescent="0.25">
      <c r="A35" s="24">
        <v>3</v>
      </c>
      <c r="B35" s="24" t="s">
        <v>152</v>
      </c>
      <c r="C35" s="162">
        <f>SUM(C36,C46,C77,C84,C81)</f>
        <v>918833.13</v>
      </c>
      <c r="D35" s="162">
        <f t="shared" ref="D35:E35" si="15">SUM(D36,D46,D77,D84,D81)</f>
        <v>1949902.45</v>
      </c>
      <c r="E35" s="162">
        <f t="shared" si="15"/>
        <v>1031313.5000000001</v>
      </c>
      <c r="F35" s="57">
        <f>E35/C35</f>
        <v>1.1224165371572965</v>
      </c>
      <c r="G35" s="57">
        <f>E35/D35</f>
        <v>0.52890517676922766</v>
      </c>
    </row>
    <row r="36" spans="1:24" ht="15.75" customHeight="1" x14ac:dyDescent="0.25">
      <c r="A36" s="25">
        <v>31</v>
      </c>
      <c r="B36" s="25" t="s">
        <v>28</v>
      </c>
      <c r="C36" s="151">
        <f t="shared" ref="C36" si="16">SUM(C37,C41,C43)</f>
        <v>764855.73</v>
      </c>
      <c r="D36" s="151">
        <v>1619410.71</v>
      </c>
      <c r="E36" s="151">
        <f t="shared" ref="E36" si="17">SUM(E37,E41,E43)</f>
        <v>835384.2300000001</v>
      </c>
      <c r="F36" s="57">
        <f t="shared" ref="F36:F97" si="18">E36/C36</f>
        <v>1.0922115076525609</v>
      </c>
      <c r="G36" s="57">
        <f t="shared" ref="G36:G97" si="19">E36/D36</f>
        <v>0.51585692551088547</v>
      </c>
      <c r="H36" s="28"/>
    </row>
    <row r="37" spans="1:24" ht="15.75" customHeight="1" x14ac:dyDescent="0.25">
      <c r="A37" s="40">
        <v>311</v>
      </c>
      <c r="B37" s="36" t="s">
        <v>153</v>
      </c>
      <c r="C37" s="163">
        <f t="shared" ref="C37:E37" si="20">SUM(C38:C40)</f>
        <v>638486.34</v>
      </c>
      <c r="D37" s="163"/>
      <c r="E37" s="163">
        <f t="shared" si="20"/>
        <v>693306.51000000013</v>
      </c>
      <c r="F37" s="57">
        <f t="shared" si="18"/>
        <v>1.085859581584784</v>
      </c>
      <c r="G37" s="57"/>
      <c r="H37" s="28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</row>
    <row r="38" spans="1:24" ht="15.75" customHeight="1" x14ac:dyDescent="0.25">
      <c r="A38" s="32">
        <v>3111</v>
      </c>
      <c r="B38" s="33" t="s">
        <v>32</v>
      </c>
      <c r="C38" s="164">
        <v>610131.01</v>
      </c>
      <c r="D38" s="164"/>
      <c r="E38" s="164">
        <v>668090.55000000005</v>
      </c>
      <c r="F38" s="57">
        <f t="shared" si="18"/>
        <v>1.0949952371704563</v>
      </c>
      <c r="G38" s="57"/>
      <c r="H38" s="28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1:24" ht="15.75" customHeight="1" x14ac:dyDescent="0.25">
      <c r="A39" s="32">
        <v>3113</v>
      </c>
      <c r="B39" s="33" t="s">
        <v>33</v>
      </c>
      <c r="C39" s="164">
        <v>16445.82</v>
      </c>
      <c r="D39" s="164"/>
      <c r="E39" s="164">
        <v>12594.3</v>
      </c>
      <c r="F39" s="57">
        <f t="shared" si="18"/>
        <v>0.76580553599638079</v>
      </c>
      <c r="G39" s="57"/>
      <c r="H39" s="28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</row>
    <row r="40" spans="1:24" ht="15.75" customHeight="1" x14ac:dyDescent="0.25">
      <c r="A40" s="32">
        <v>3114</v>
      </c>
      <c r="B40" s="33" t="s">
        <v>34</v>
      </c>
      <c r="C40" s="164">
        <v>11909.51</v>
      </c>
      <c r="D40" s="164"/>
      <c r="E40" s="164">
        <v>12621.66</v>
      </c>
      <c r="F40" s="57">
        <f t="shared" si="18"/>
        <v>1.0597967506639652</v>
      </c>
      <c r="G40" s="57"/>
      <c r="H40" s="28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</row>
    <row r="41" spans="1:24" ht="15.75" customHeight="1" x14ac:dyDescent="0.25">
      <c r="A41" s="40">
        <v>312</v>
      </c>
      <c r="B41" s="36" t="s">
        <v>29</v>
      </c>
      <c r="C41" s="163">
        <f t="shared" ref="C41:E41" si="21">C42</f>
        <v>20967.47</v>
      </c>
      <c r="D41" s="163"/>
      <c r="E41" s="163">
        <f t="shared" si="21"/>
        <v>27682.11</v>
      </c>
      <c r="F41" s="57">
        <f t="shared" si="18"/>
        <v>1.3202408302003055</v>
      </c>
      <c r="G41" s="57"/>
      <c r="H41" s="28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</row>
    <row r="42" spans="1:24" ht="15.75" customHeight="1" x14ac:dyDescent="0.25">
      <c r="A42" s="32">
        <v>3121</v>
      </c>
      <c r="B42" s="33" t="s">
        <v>29</v>
      </c>
      <c r="C42" s="164">
        <v>20967.47</v>
      </c>
      <c r="D42" s="164"/>
      <c r="E42" s="164">
        <v>27682.11</v>
      </c>
      <c r="F42" s="57">
        <f t="shared" si="18"/>
        <v>1.3202408302003055</v>
      </c>
      <c r="G42" s="57"/>
      <c r="H42" s="28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</row>
    <row r="43" spans="1:24" ht="15.75" customHeight="1" x14ac:dyDescent="0.25">
      <c r="A43" s="40">
        <v>313</v>
      </c>
      <c r="B43" s="36" t="s">
        <v>35</v>
      </c>
      <c r="C43" s="163">
        <f t="shared" ref="C43:E43" si="22">SUM(C44:C45)</f>
        <v>105401.92</v>
      </c>
      <c r="D43" s="163"/>
      <c r="E43" s="163">
        <f t="shared" si="22"/>
        <v>114395.61</v>
      </c>
      <c r="F43" s="57">
        <f t="shared" si="18"/>
        <v>1.0853275727804579</v>
      </c>
      <c r="G43" s="57"/>
      <c r="H43" s="28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</row>
    <row r="44" spans="1:24" ht="15.75" customHeight="1" x14ac:dyDescent="0.25">
      <c r="A44" s="32">
        <v>3132</v>
      </c>
      <c r="B44" s="35" t="s">
        <v>36</v>
      </c>
      <c r="C44" s="164">
        <v>105276.4</v>
      </c>
      <c r="D44" s="164"/>
      <c r="E44" s="164">
        <v>114395.61</v>
      </c>
      <c r="F44" s="57">
        <f t="shared" si="18"/>
        <v>1.0866215980029712</v>
      </c>
      <c r="G44" s="57"/>
      <c r="H44" s="28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</row>
    <row r="45" spans="1:24" ht="15.75" customHeight="1" x14ac:dyDescent="0.25">
      <c r="A45" s="32">
        <v>3133</v>
      </c>
      <c r="B45" s="35" t="s">
        <v>159</v>
      </c>
      <c r="C45" s="164">
        <v>125.52</v>
      </c>
      <c r="D45" s="164"/>
      <c r="E45" s="164">
        <v>0</v>
      </c>
      <c r="F45" s="57">
        <f t="shared" si="18"/>
        <v>0</v>
      </c>
      <c r="G45" s="57"/>
      <c r="H45" s="28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</row>
    <row r="46" spans="1:24" ht="17.25" customHeight="1" x14ac:dyDescent="0.25">
      <c r="A46" s="25">
        <v>32</v>
      </c>
      <c r="B46" s="25" t="s">
        <v>37</v>
      </c>
      <c r="C46" s="165">
        <f>SUM(C47,C52,C59,C67,C69)</f>
        <v>150734.36000000002</v>
      </c>
      <c r="D46" s="165">
        <v>303801.18</v>
      </c>
      <c r="E46" s="165">
        <f>SUM(E47,E52,E59,E67,E69)</f>
        <v>194503.65000000002</v>
      </c>
      <c r="F46" s="57">
        <f t="shared" si="18"/>
        <v>1.2903736745888594</v>
      </c>
      <c r="G46" s="57">
        <f t="shared" si="19"/>
        <v>0.64023335919893409</v>
      </c>
      <c r="H46" s="28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</row>
    <row r="47" spans="1:24" ht="15.75" customHeight="1" x14ac:dyDescent="0.25">
      <c r="A47" s="40">
        <v>321</v>
      </c>
      <c r="B47" s="34" t="s">
        <v>47</v>
      </c>
      <c r="C47" s="163">
        <f t="shared" ref="C47:E47" si="23">SUM(C48:C51)</f>
        <v>49970.52</v>
      </c>
      <c r="D47" s="163"/>
      <c r="E47" s="163">
        <f t="shared" si="23"/>
        <v>54994.66</v>
      </c>
      <c r="F47" s="57">
        <f t="shared" si="18"/>
        <v>1.1005420796101382</v>
      </c>
      <c r="G47" s="57"/>
      <c r="H47" s="28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</row>
    <row r="48" spans="1:24" ht="15.75" customHeight="1" x14ac:dyDescent="0.25">
      <c r="A48" s="32">
        <v>3211</v>
      </c>
      <c r="B48" s="31" t="s">
        <v>48</v>
      </c>
      <c r="C48" s="164">
        <v>4372.68</v>
      </c>
      <c r="D48" s="164"/>
      <c r="E48" s="164">
        <v>4108.57</v>
      </c>
      <c r="F48" s="57">
        <f t="shared" si="18"/>
        <v>0.93959997072733414</v>
      </c>
      <c r="G48" s="57"/>
      <c r="H48" s="28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</row>
    <row r="49" spans="1:24" ht="15.75" customHeight="1" x14ac:dyDescent="0.25">
      <c r="A49" s="32">
        <v>3212</v>
      </c>
      <c r="B49" s="31" t="s">
        <v>160</v>
      </c>
      <c r="C49" s="164">
        <v>31261.89</v>
      </c>
      <c r="D49" s="164"/>
      <c r="E49" s="164">
        <v>32051.56</v>
      </c>
      <c r="F49" s="57">
        <f t="shared" si="18"/>
        <v>1.0252598291402089</v>
      </c>
      <c r="G49" s="57"/>
      <c r="H49" s="28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</row>
    <row r="50" spans="1:24" ht="15.75" customHeight="1" x14ac:dyDescent="0.25">
      <c r="A50" s="32">
        <v>3213</v>
      </c>
      <c r="B50" s="31" t="s">
        <v>52</v>
      </c>
      <c r="C50" s="164">
        <v>13829.21</v>
      </c>
      <c r="D50" s="164"/>
      <c r="E50" s="164">
        <v>18048.689999999999</v>
      </c>
      <c r="F50" s="57">
        <f t="shared" si="18"/>
        <v>1.3051135965105742</v>
      </c>
      <c r="G50" s="57"/>
      <c r="H50" s="28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</row>
    <row r="51" spans="1:24" ht="15.75" customHeight="1" x14ac:dyDescent="0.25">
      <c r="A51" s="32">
        <v>3214</v>
      </c>
      <c r="B51" s="31" t="s">
        <v>53</v>
      </c>
      <c r="C51" s="164">
        <v>506.74</v>
      </c>
      <c r="D51" s="164"/>
      <c r="E51" s="164">
        <v>785.84</v>
      </c>
      <c r="F51" s="57">
        <f t="shared" si="18"/>
        <v>1.5507755456447094</v>
      </c>
      <c r="G51" s="57"/>
      <c r="H51" s="28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</row>
    <row r="52" spans="1:24" ht="20.25" customHeight="1" x14ac:dyDescent="0.25">
      <c r="A52" s="40">
        <v>322</v>
      </c>
      <c r="B52" s="34" t="s">
        <v>38</v>
      </c>
      <c r="C52" s="163">
        <f t="shared" ref="C52:E52" si="24">SUM(C53:C58)</f>
        <v>74052.030000000013</v>
      </c>
      <c r="D52" s="163"/>
      <c r="E52" s="163">
        <f t="shared" si="24"/>
        <v>113085.04000000001</v>
      </c>
      <c r="F52" s="57">
        <f t="shared" si="18"/>
        <v>1.5271024980679124</v>
      </c>
      <c r="G52" s="57"/>
      <c r="H52" s="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</row>
    <row r="53" spans="1:24" ht="21.75" customHeight="1" x14ac:dyDescent="0.25">
      <c r="A53" s="32">
        <v>3221</v>
      </c>
      <c r="B53" s="31" t="s">
        <v>39</v>
      </c>
      <c r="C53" s="164">
        <v>11599.83</v>
      </c>
      <c r="D53" s="164"/>
      <c r="E53" s="164">
        <v>17743.419999999998</v>
      </c>
      <c r="F53" s="57">
        <f t="shared" si="18"/>
        <v>1.5296275893698441</v>
      </c>
      <c r="G53" s="57"/>
      <c r="H53" s="28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</row>
    <row r="54" spans="1:24" ht="12.75" customHeight="1" x14ac:dyDescent="0.25">
      <c r="A54" s="32">
        <v>3222</v>
      </c>
      <c r="B54" s="31" t="s">
        <v>49</v>
      </c>
      <c r="C54" s="164">
        <v>38395.29</v>
      </c>
      <c r="D54" s="164"/>
      <c r="E54" s="164">
        <v>69312.160000000003</v>
      </c>
      <c r="F54" s="57">
        <f t="shared" si="18"/>
        <v>1.8052255888678013</v>
      </c>
      <c r="G54" s="57"/>
      <c r="H54" s="28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</row>
    <row r="55" spans="1:24" ht="15.75" customHeight="1" x14ac:dyDescent="0.25">
      <c r="A55" s="32">
        <v>3223</v>
      </c>
      <c r="B55" s="31" t="s">
        <v>54</v>
      </c>
      <c r="C55" s="164">
        <v>21894.639999999999</v>
      </c>
      <c r="D55" s="164"/>
      <c r="E55" s="164">
        <v>23457.3</v>
      </c>
      <c r="F55" s="57">
        <f t="shared" si="18"/>
        <v>1.0713718060676038</v>
      </c>
      <c r="G55" s="57"/>
      <c r="H55" s="28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</row>
    <row r="56" spans="1:24" ht="15.75" customHeight="1" x14ac:dyDescent="0.25">
      <c r="A56" s="32">
        <v>3224</v>
      </c>
      <c r="B56" s="31" t="s">
        <v>40</v>
      </c>
      <c r="C56" s="164">
        <v>682.81</v>
      </c>
      <c r="D56" s="164"/>
      <c r="E56" s="164">
        <v>821.61</v>
      </c>
      <c r="F56" s="57">
        <f t="shared" si="18"/>
        <v>1.2032776321377836</v>
      </c>
      <c r="G56" s="57"/>
      <c r="H56" s="28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</row>
    <row r="57" spans="1:24" ht="15.75" customHeight="1" x14ac:dyDescent="0.25">
      <c r="A57" s="32">
        <v>3225</v>
      </c>
      <c r="B57" s="31" t="s">
        <v>55</v>
      </c>
      <c r="C57" s="164">
        <v>266.07</v>
      </c>
      <c r="D57" s="164"/>
      <c r="E57" s="164">
        <v>1750.55</v>
      </c>
      <c r="F57" s="57">
        <f t="shared" si="18"/>
        <v>6.5792836471605218</v>
      </c>
      <c r="G57" s="57"/>
      <c r="H57" s="28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</row>
    <row r="58" spans="1:24" ht="15.75" customHeight="1" x14ac:dyDescent="0.25">
      <c r="A58" s="32">
        <v>3227</v>
      </c>
      <c r="B58" s="31" t="s">
        <v>56</v>
      </c>
      <c r="C58" s="164">
        <v>1213.3900000000001</v>
      </c>
      <c r="D58" s="164"/>
      <c r="E58" s="164">
        <v>0</v>
      </c>
      <c r="F58" s="57">
        <f t="shared" si="18"/>
        <v>0</v>
      </c>
      <c r="G58" s="57"/>
      <c r="H58" s="28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</row>
    <row r="59" spans="1:24" ht="15.75" customHeight="1" x14ac:dyDescent="0.25">
      <c r="A59" s="40">
        <v>323</v>
      </c>
      <c r="B59" s="34" t="s">
        <v>41</v>
      </c>
      <c r="C59" s="163">
        <f t="shared" ref="C59:E59" si="25">SUM(C60:C66)</f>
        <v>12788.300000000001</v>
      </c>
      <c r="D59" s="163"/>
      <c r="E59" s="163">
        <f t="shared" si="25"/>
        <v>9617.380000000001</v>
      </c>
      <c r="F59" s="57">
        <f t="shared" si="18"/>
        <v>0.75204522884198843</v>
      </c>
      <c r="G59" s="57"/>
      <c r="H59" s="28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</row>
    <row r="60" spans="1:24" ht="15.75" customHeight="1" x14ac:dyDescent="0.25">
      <c r="A60" s="32">
        <v>3231</v>
      </c>
      <c r="B60" s="31" t="s">
        <v>42</v>
      </c>
      <c r="C60" s="164">
        <v>1844.86</v>
      </c>
      <c r="D60" s="164"/>
      <c r="E60" s="164">
        <v>1757.57</v>
      </c>
      <c r="F60" s="57">
        <f t="shared" si="18"/>
        <v>0.952684756566894</v>
      </c>
      <c r="G60" s="57"/>
      <c r="H60" s="28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</row>
    <row r="61" spans="1:24" ht="15.75" customHeight="1" x14ac:dyDescent="0.25">
      <c r="A61" s="32">
        <v>3232</v>
      </c>
      <c r="B61" s="31" t="s">
        <v>43</v>
      </c>
      <c r="C61" s="164">
        <v>2071.35</v>
      </c>
      <c r="D61" s="164"/>
      <c r="E61" s="164">
        <v>933.32</v>
      </c>
      <c r="F61" s="57">
        <f t="shared" si="18"/>
        <v>0.45058536703116331</v>
      </c>
      <c r="G61" s="57"/>
      <c r="H61" s="28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</row>
    <row r="62" spans="1:24" ht="15.75" customHeight="1" x14ac:dyDescent="0.25">
      <c r="A62" s="32">
        <v>3234</v>
      </c>
      <c r="B62" s="31" t="s">
        <v>44</v>
      </c>
      <c r="C62" s="164">
        <v>1796.74</v>
      </c>
      <c r="D62" s="164"/>
      <c r="E62" s="164">
        <v>2926.46</v>
      </c>
      <c r="F62" s="57">
        <f t="shared" si="18"/>
        <v>1.6287609782161026</v>
      </c>
      <c r="G62" s="57"/>
      <c r="H62" s="28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</row>
    <row r="63" spans="1:24" ht="15.75" customHeight="1" x14ac:dyDescent="0.25">
      <c r="A63" s="32">
        <v>3236</v>
      </c>
      <c r="B63" s="31" t="s">
        <v>57</v>
      </c>
      <c r="C63" s="164">
        <v>2480.88</v>
      </c>
      <c r="D63" s="164"/>
      <c r="E63" s="164">
        <v>823.27</v>
      </c>
      <c r="F63" s="57">
        <f t="shared" si="18"/>
        <v>0.33184595788591142</v>
      </c>
      <c r="G63" s="57"/>
      <c r="H63" s="28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</row>
    <row r="64" spans="1:24" ht="15.75" customHeight="1" x14ac:dyDescent="0.25">
      <c r="A64" s="32">
        <v>3237</v>
      </c>
      <c r="B64" s="31" t="s">
        <v>58</v>
      </c>
      <c r="C64" s="164">
        <v>704.86</v>
      </c>
      <c r="D64" s="164"/>
      <c r="E64" s="164">
        <v>400.44</v>
      </c>
      <c r="F64" s="57">
        <f t="shared" si="18"/>
        <v>0.56811281672956326</v>
      </c>
      <c r="G64" s="57"/>
      <c r="H64" s="28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</row>
    <row r="65" spans="1:24" ht="15.75" customHeight="1" x14ac:dyDescent="0.25">
      <c r="A65" s="32">
        <v>3238</v>
      </c>
      <c r="B65" s="31" t="s">
        <v>59</v>
      </c>
      <c r="C65" s="164">
        <v>1136.33</v>
      </c>
      <c r="D65" s="164"/>
      <c r="E65" s="164">
        <v>1280.28</v>
      </c>
      <c r="F65" s="57">
        <f t="shared" si="18"/>
        <v>1.1266797497205918</v>
      </c>
      <c r="G65" s="57"/>
      <c r="H65" s="28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</row>
    <row r="66" spans="1:24" ht="15.75" customHeight="1" x14ac:dyDescent="0.25">
      <c r="A66" s="32">
        <v>3239</v>
      </c>
      <c r="B66" s="31" t="s">
        <v>60</v>
      </c>
      <c r="C66" s="164">
        <v>2753.28</v>
      </c>
      <c r="D66" s="164"/>
      <c r="E66" s="164">
        <v>1496.04</v>
      </c>
      <c r="F66" s="57">
        <f t="shared" si="18"/>
        <v>0.54336645746164569</v>
      </c>
      <c r="G66" s="57"/>
      <c r="H66" s="28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</row>
    <row r="67" spans="1:24" ht="15.75" customHeight="1" x14ac:dyDescent="0.25">
      <c r="A67" s="40">
        <v>324</v>
      </c>
      <c r="B67" s="34" t="s">
        <v>61</v>
      </c>
      <c r="C67" s="163">
        <f t="shared" ref="C67:E67" si="26">C68</f>
        <v>107.03</v>
      </c>
      <c r="D67" s="163"/>
      <c r="E67" s="163">
        <f t="shared" si="26"/>
        <v>123.2</v>
      </c>
      <c r="F67" s="57">
        <f t="shared" si="18"/>
        <v>1.1510791366906474</v>
      </c>
      <c r="G67" s="57"/>
      <c r="H67" s="28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</row>
    <row r="68" spans="1:24" ht="15.75" customHeight="1" x14ac:dyDescent="0.25">
      <c r="A68" s="32">
        <v>3241</v>
      </c>
      <c r="B68" s="31" t="s">
        <v>62</v>
      </c>
      <c r="C68" s="164">
        <v>107.03</v>
      </c>
      <c r="D68" s="164"/>
      <c r="E68" s="164">
        <v>123.2</v>
      </c>
      <c r="F68" s="57">
        <f t="shared" si="18"/>
        <v>1.1510791366906474</v>
      </c>
      <c r="G68" s="57"/>
      <c r="H68" s="28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</row>
    <row r="69" spans="1:24" ht="15.75" customHeight="1" x14ac:dyDescent="0.25">
      <c r="A69" s="42">
        <v>329</v>
      </c>
      <c r="B69" s="43" t="s">
        <v>50</v>
      </c>
      <c r="C69" s="166">
        <f>SUM(C70:C76)</f>
        <v>13816.48</v>
      </c>
      <c r="D69" s="166"/>
      <c r="E69" s="166">
        <f>SUM(E70:E76)</f>
        <v>16683.37</v>
      </c>
      <c r="F69" s="57">
        <f t="shared" si="18"/>
        <v>1.2074978576308872</v>
      </c>
      <c r="G69" s="57"/>
      <c r="H69" s="28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</row>
    <row r="70" spans="1:24" ht="15.75" customHeight="1" x14ac:dyDescent="0.25">
      <c r="A70" s="53">
        <v>3291</v>
      </c>
      <c r="B70" s="54" t="s">
        <v>161</v>
      </c>
      <c r="C70" s="167">
        <v>663.61</v>
      </c>
      <c r="D70" s="167"/>
      <c r="E70" s="167">
        <v>510.02</v>
      </c>
      <c r="F70" s="57">
        <f t="shared" si="18"/>
        <v>0.76855381926131305</v>
      </c>
      <c r="G70" s="57"/>
      <c r="H70" s="28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</row>
    <row r="71" spans="1:24" ht="15.75" customHeight="1" x14ac:dyDescent="0.25">
      <c r="A71" s="32">
        <v>3292</v>
      </c>
      <c r="B71" s="31" t="s">
        <v>63</v>
      </c>
      <c r="C71" s="164">
        <v>220.32</v>
      </c>
      <c r="D71" s="164"/>
      <c r="E71" s="164">
        <v>273.08</v>
      </c>
      <c r="F71" s="57">
        <f t="shared" si="18"/>
        <v>1.2394698620188815</v>
      </c>
      <c r="G71" s="57"/>
      <c r="H71" s="28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</row>
    <row r="72" spans="1:24" ht="15.75" customHeight="1" x14ac:dyDescent="0.25">
      <c r="A72" s="32">
        <v>3293</v>
      </c>
      <c r="B72" s="31" t="s">
        <v>64</v>
      </c>
      <c r="C72" s="164">
        <v>0</v>
      </c>
      <c r="D72" s="164"/>
      <c r="E72" s="164">
        <v>24.4</v>
      </c>
      <c r="F72" s="57"/>
      <c r="G72" s="57"/>
      <c r="H72" s="28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</row>
    <row r="73" spans="1:24" ht="15.75" customHeight="1" x14ac:dyDescent="0.25">
      <c r="A73" s="32">
        <v>3294</v>
      </c>
      <c r="B73" s="31" t="s">
        <v>65</v>
      </c>
      <c r="C73" s="164">
        <v>119.45</v>
      </c>
      <c r="D73" s="164"/>
      <c r="E73" s="164">
        <v>121.36</v>
      </c>
      <c r="F73" s="57">
        <f t="shared" si="18"/>
        <v>1.0159899539556299</v>
      </c>
      <c r="G73" s="57"/>
      <c r="H73" s="28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</row>
    <row r="74" spans="1:24" ht="15.75" customHeight="1" x14ac:dyDescent="0.25">
      <c r="A74" s="32">
        <v>3295</v>
      </c>
      <c r="B74" s="31" t="s">
        <v>50</v>
      </c>
      <c r="C74" s="164">
        <v>2756.1</v>
      </c>
      <c r="D74" s="164"/>
      <c r="E74" s="164">
        <v>2455.25</v>
      </c>
      <c r="F74" s="57">
        <f t="shared" si="18"/>
        <v>0.89084213199811335</v>
      </c>
      <c r="G74" s="57"/>
      <c r="H74" s="28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</row>
    <row r="75" spans="1:24" ht="15.75" customHeight="1" x14ac:dyDescent="0.25">
      <c r="A75" s="32">
        <v>3296</v>
      </c>
      <c r="B75" s="31" t="s">
        <v>66</v>
      </c>
      <c r="C75" s="164">
        <v>3525.22</v>
      </c>
      <c r="D75" s="164"/>
      <c r="E75" s="164">
        <v>0</v>
      </c>
      <c r="F75" s="57">
        <f t="shared" si="18"/>
        <v>0</v>
      </c>
      <c r="G75" s="57"/>
      <c r="H75" s="28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</row>
    <row r="76" spans="1:24" ht="15.75" customHeight="1" x14ac:dyDescent="0.25">
      <c r="A76" s="32">
        <v>3299</v>
      </c>
      <c r="B76" s="31" t="s">
        <v>51</v>
      </c>
      <c r="C76" s="164">
        <v>6531.78</v>
      </c>
      <c r="D76" s="164"/>
      <c r="E76" s="164">
        <v>13299.26</v>
      </c>
      <c r="F76" s="57">
        <f t="shared" si="18"/>
        <v>2.0360851100312627</v>
      </c>
      <c r="G76" s="57"/>
      <c r="H76" s="28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</row>
    <row r="77" spans="1:24" ht="15.75" customHeight="1" x14ac:dyDescent="0.25">
      <c r="A77" s="29">
        <v>34</v>
      </c>
      <c r="B77" s="37" t="s">
        <v>67</v>
      </c>
      <c r="C77" s="151">
        <f t="shared" ref="C77:E77" si="27">C78</f>
        <v>3243.04</v>
      </c>
      <c r="D77" s="151">
        <v>809.61</v>
      </c>
      <c r="E77" s="151">
        <f t="shared" si="27"/>
        <v>393.88</v>
      </c>
      <c r="F77" s="57">
        <f t="shared" si="18"/>
        <v>0.12145394444718535</v>
      </c>
      <c r="G77" s="57">
        <f t="shared" si="19"/>
        <v>0.48650584849495437</v>
      </c>
      <c r="H77" s="28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</row>
    <row r="78" spans="1:24" ht="15.75" customHeight="1" x14ac:dyDescent="0.25">
      <c r="A78" s="40">
        <v>343</v>
      </c>
      <c r="B78" s="34" t="s">
        <v>68</v>
      </c>
      <c r="C78" s="163">
        <f t="shared" ref="C78:E78" si="28">SUM(C79:C80)</f>
        <v>3243.04</v>
      </c>
      <c r="D78" s="163"/>
      <c r="E78" s="163">
        <f t="shared" si="28"/>
        <v>393.88</v>
      </c>
      <c r="F78" s="57">
        <f t="shared" si="18"/>
        <v>0.12145394444718535</v>
      </c>
      <c r="G78" s="57"/>
      <c r="H78" s="28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</row>
    <row r="79" spans="1:24" ht="15.75" customHeight="1" x14ac:dyDescent="0.25">
      <c r="A79" s="32">
        <v>3431</v>
      </c>
      <c r="B79" s="31" t="s">
        <v>69</v>
      </c>
      <c r="C79" s="164">
        <v>435.92</v>
      </c>
      <c r="D79" s="164"/>
      <c r="E79" s="164">
        <v>393.83</v>
      </c>
      <c r="F79" s="57">
        <f t="shared" si="18"/>
        <v>0.90344558634611849</v>
      </c>
      <c r="G79" s="57"/>
      <c r="H79" s="28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</row>
    <row r="80" spans="1:24" ht="15.75" customHeight="1" x14ac:dyDescent="0.25">
      <c r="A80" s="32">
        <v>3433</v>
      </c>
      <c r="B80" s="31" t="s">
        <v>70</v>
      </c>
      <c r="C80" s="164">
        <v>2807.12</v>
      </c>
      <c r="D80" s="164"/>
      <c r="E80" s="164">
        <v>0.05</v>
      </c>
      <c r="F80" s="57">
        <f t="shared" si="18"/>
        <v>1.781184986747984E-5</v>
      </c>
      <c r="G80" s="57"/>
      <c r="H80" s="28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</row>
    <row r="81" spans="1:24" ht="15.75" customHeight="1" x14ac:dyDescent="0.25">
      <c r="A81" s="29">
        <v>37</v>
      </c>
      <c r="B81" s="25" t="s">
        <v>71</v>
      </c>
      <c r="C81" s="151">
        <f t="shared" ref="C81:E82" si="29">C82</f>
        <v>0</v>
      </c>
      <c r="D81" s="151">
        <v>25880.95</v>
      </c>
      <c r="E81" s="151">
        <f t="shared" si="29"/>
        <v>0</v>
      </c>
      <c r="F81" s="57"/>
      <c r="G81" s="57">
        <f t="shared" ref="G81" si="30">E81/D81</f>
        <v>0</v>
      </c>
      <c r="H81" s="28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</row>
    <row r="82" spans="1:24" ht="15.75" customHeight="1" x14ac:dyDescent="0.25">
      <c r="A82" s="40">
        <v>372</v>
      </c>
      <c r="B82" s="34" t="s">
        <v>71</v>
      </c>
      <c r="C82" s="163">
        <f t="shared" si="29"/>
        <v>0</v>
      </c>
      <c r="D82" s="163"/>
      <c r="E82" s="163">
        <f t="shared" si="29"/>
        <v>0</v>
      </c>
      <c r="F82" s="57"/>
      <c r="G82" s="57"/>
      <c r="H82" s="28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</row>
    <row r="83" spans="1:24" ht="15.75" customHeight="1" x14ac:dyDescent="0.25">
      <c r="A83" s="32">
        <v>3722</v>
      </c>
      <c r="B83" s="31" t="s">
        <v>71</v>
      </c>
      <c r="C83" s="164">
        <v>0</v>
      </c>
      <c r="D83" s="164"/>
      <c r="E83" s="164">
        <v>0</v>
      </c>
      <c r="F83" s="57"/>
      <c r="G83" s="57"/>
      <c r="H83" s="28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</row>
    <row r="84" spans="1:24" ht="15.75" customHeight="1" x14ac:dyDescent="0.25">
      <c r="A84" s="29">
        <v>38</v>
      </c>
      <c r="B84" s="25" t="s">
        <v>198</v>
      </c>
      <c r="C84" s="151">
        <f t="shared" ref="C84:E84" si="31">C85</f>
        <v>0</v>
      </c>
      <c r="D84" s="151">
        <f t="shared" si="31"/>
        <v>0</v>
      </c>
      <c r="E84" s="151">
        <f t="shared" si="31"/>
        <v>1031.74</v>
      </c>
      <c r="F84" s="57"/>
      <c r="G84" s="57"/>
      <c r="H84" s="28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</row>
    <row r="85" spans="1:24" ht="15.75" customHeight="1" x14ac:dyDescent="0.25">
      <c r="A85" s="40">
        <v>381</v>
      </c>
      <c r="B85" s="34" t="s">
        <v>86</v>
      </c>
      <c r="C85" s="163">
        <f t="shared" ref="C85:E85" si="32">C86</f>
        <v>0</v>
      </c>
      <c r="D85" s="163"/>
      <c r="E85" s="163">
        <f t="shared" si="32"/>
        <v>1031.74</v>
      </c>
      <c r="F85" s="57"/>
      <c r="G85" s="57"/>
      <c r="H85" s="28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</row>
    <row r="86" spans="1:24" ht="15.75" customHeight="1" x14ac:dyDescent="0.25">
      <c r="A86" s="32">
        <v>3812</v>
      </c>
      <c r="B86" s="31" t="s">
        <v>199</v>
      </c>
      <c r="C86" s="164">
        <v>0</v>
      </c>
      <c r="D86" s="164"/>
      <c r="E86" s="164">
        <v>1031.74</v>
      </c>
      <c r="F86" s="57"/>
      <c r="G86" s="57"/>
      <c r="H86" s="28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</row>
    <row r="87" spans="1:24" ht="15.75" customHeight="1" x14ac:dyDescent="0.25">
      <c r="A87" s="38">
        <v>4</v>
      </c>
      <c r="B87" s="39" t="s">
        <v>72</v>
      </c>
      <c r="C87" s="150">
        <f t="shared" ref="C87:E87" si="33">SUM(C88)</f>
        <v>0</v>
      </c>
      <c r="D87" s="150">
        <f t="shared" si="33"/>
        <v>13006.84</v>
      </c>
      <c r="E87" s="150">
        <f t="shared" si="33"/>
        <v>6235.34</v>
      </c>
      <c r="F87" s="57"/>
      <c r="G87" s="57">
        <f t="shared" si="19"/>
        <v>0.47938930593441603</v>
      </c>
      <c r="H87" s="28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</row>
    <row r="88" spans="1:24" ht="15.75" customHeight="1" x14ac:dyDescent="0.25">
      <c r="A88" s="29">
        <v>42</v>
      </c>
      <c r="B88" s="25" t="s">
        <v>73</v>
      </c>
      <c r="C88" s="151">
        <f>SUM(C89,C95)</f>
        <v>0</v>
      </c>
      <c r="D88" s="151">
        <v>13006.84</v>
      </c>
      <c r="E88" s="151">
        <f>SUM(E89,E95)</f>
        <v>6235.34</v>
      </c>
      <c r="F88" s="57"/>
      <c r="G88" s="57">
        <f t="shared" si="19"/>
        <v>0.47938930593441603</v>
      </c>
      <c r="H88" s="28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</row>
    <row r="89" spans="1:24" ht="24.75" customHeight="1" x14ac:dyDescent="0.25">
      <c r="A89" s="40">
        <v>422</v>
      </c>
      <c r="B89" s="34" t="s">
        <v>74</v>
      </c>
      <c r="C89" s="168">
        <f>SUM(C90:C94)</f>
        <v>0</v>
      </c>
      <c r="D89" s="168"/>
      <c r="E89" s="168">
        <f>SUM(E90:E94)</f>
        <v>6235.34</v>
      </c>
      <c r="F89" s="57"/>
      <c r="G89" s="57"/>
      <c r="H89" s="28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</row>
    <row r="90" spans="1:24" ht="30" customHeight="1" x14ac:dyDescent="0.25">
      <c r="A90" s="32">
        <v>4221</v>
      </c>
      <c r="B90" s="31" t="s">
        <v>75</v>
      </c>
      <c r="C90" s="164">
        <v>0</v>
      </c>
      <c r="D90" s="164"/>
      <c r="E90" s="164">
        <v>2278.1</v>
      </c>
      <c r="F90" s="57"/>
      <c r="G90" s="57"/>
      <c r="H90" s="28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</row>
    <row r="91" spans="1:24" ht="15.75" customHeight="1" x14ac:dyDescent="0.25">
      <c r="A91" s="32">
        <v>4222</v>
      </c>
      <c r="B91" s="31" t="s">
        <v>76</v>
      </c>
      <c r="C91" s="164">
        <v>0</v>
      </c>
      <c r="D91" s="164"/>
      <c r="E91" s="164">
        <v>0</v>
      </c>
      <c r="F91" s="57"/>
      <c r="G91" s="57"/>
      <c r="H91" s="28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</row>
    <row r="92" spans="1:24" ht="15.75" customHeight="1" x14ac:dyDescent="0.25">
      <c r="A92" s="32">
        <v>4223</v>
      </c>
      <c r="B92" s="31" t="s">
        <v>77</v>
      </c>
      <c r="C92" s="164">
        <v>0</v>
      </c>
      <c r="D92" s="164"/>
      <c r="E92" s="164">
        <v>0</v>
      </c>
      <c r="F92" s="57"/>
      <c r="G92" s="57"/>
      <c r="H92" s="28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</row>
    <row r="93" spans="1:24" ht="15.75" customHeight="1" x14ac:dyDescent="0.25">
      <c r="A93" s="32">
        <v>4226</v>
      </c>
      <c r="B93" s="31" t="s">
        <v>163</v>
      </c>
      <c r="C93" s="164">
        <v>0</v>
      </c>
      <c r="D93" s="164"/>
      <c r="E93" s="164">
        <v>0</v>
      </c>
      <c r="F93" s="57"/>
      <c r="G93" s="57"/>
      <c r="H93" s="28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</row>
    <row r="94" spans="1:24" ht="15.75" customHeight="1" x14ac:dyDescent="0.25">
      <c r="A94" s="32">
        <v>4227</v>
      </c>
      <c r="B94" s="31" t="s">
        <v>78</v>
      </c>
      <c r="C94" s="164">
        <v>0</v>
      </c>
      <c r="D94" s="164"/>
      <c r="E94" s="164">
        <v>3957.24</v>
      </c>
      <c r="F94" s="57"/>
      <c r="G94" s="57"/>
      <c r="H94" s="28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</row>
    <row r="95" spans="1:24" ht="15.75" customHeight="1" x14ac:dyDescent="0.25">
      <c r="A95" s="40">
        <v>424</v>
      </c>
      <c r="B95" s="34" t="s">
        <v>79</v>
      </c>
      <c r="C95" s="163">
        <f t="shared" ref="C95:E95" si="34">C96</f>
        <v>0</v>
      </c>
      <c r="D95" s="163"/>
      <c r="E95" s="163">
        <f t="shared" si="34"/>
        <v>0</v>
      </c>
      <c r="F95" s="57"/>
      <c r="G95" s="57"/>
      <c r="H95" s="28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</row>
    <row r="96" spans="1:24" ht="15.75" customHeight="1" x14ac:dyDescent="0.25">
      <c r="A96" s="32">
        <v>4241</v>
      </c>
      <c r="B96" s="31" t="s">
        <v>79</v>
      </c>
      <c r="C96" s="164">
        <v>0</v>
      </c>
      <c r="D96" s="164"/>
      <c r="E96" s="164">
        <v>0</v>
      </c>
      <c r="F96" s="57"/>
      <c r="G96" s="57"/>
      <c r="H96" s="28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</row>
    <row r="97" spans="1:24" ht="15.75" customHeight="1" x14ac:dyDescent="0.25">
      <c r="A97" s="48"/>
      <c r="B97" s="55" t="s">
        <v>162</v>
      </c>
      <c r="C97" s="169">
        <f>SUM(C87,C35)</f>
        <v>918833.13</v>
      </c>
      <c r="D97" s="169">
        <f t="shared" ref="D97:E97" si="35">SUM(D87,D35)</f>
        <v>1962909.29</v>
      </c>
      <c r="E97" s="169">
        <f t="shared" si="35"/>
        <v>1037548.8400000001</v>
      </c>
      <c r="F97" s="57">
        <f t="shared" si="18"/>
        <v>1.1292026877611607</v>
      </c>
      <c r="G97" s="57">
        <f t="shared" si="19"/>
        <v>0.52857706939682381</v>
      </c>
      <c r="H97" s="28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</row>
    <row r="98" spans="1:24" ht="15.75" customHeight="1" x14ac:dyDescent="0.25"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</row>
    <row r="99" spans="1:24" ht="15.75" customHeight="1" x14ac:dyDescent="0.25"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</row>
    <row r="100" spans="1:24" ht="15.75" customHeight="1" x14ac:dyDescent="0.25"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</row>
    <row r="101" spans="1:24" ht="15.75" customHeight="1" x14ac:dyDescent="0.25"/>
    <row r="102" spans="1:24" ht="15.75" customHeight="1" x14ac:dyDescent="0.25"/>
    <row r="103" spans="1:24" ht="12.75" customHeight="1" x14ac:dyDescent="0.25"/>
    <row r="104" spans="1:24" ht="15.75" customHeight="1" x14ac:dyDescent="0.25"/>
    <row r="105" spans="1:24" ht="15.75" customHeight="1" x14ac:dyDescent="0.25"/>
    <row r="106" spans="1:24" ht="15.75" customHeight="1" x14ac:dyDescent="0.25"/>
    <row r="107" spans="1:24" ht="15.75" customHeight="1" x14ac:dyDescent="0.25"/>
    <row r="108" spans="1:24" ht="15.75" customHeight="1" x14ac:dyDescent="0.25"/>
    <row r="109" spans="1:24" ht="15.75" customHeight="1" x14ac:dyDescent="0.25"/>
    <row r="110" spans="1:24" ht="15.75" customHeight="1" x14ac:dyDescent="0.25"/>
    <row r="111" spans="1:24" ht="15.75" customHeight="1" x14ac:dyDescent="0.25"/>
    <row r="112" spans="1:24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</sheetData>
  <mergeCells count="2">
    <mergeCell ref="A1:G1"/>
    <mergeCell ref="A2:G2"/>
  </mergeCells>
  <pageMargins left="0.7" right="0.7" top="0.75" bottom="0.75" header="0.511811023622047" footer="0.511811023622047"/>
  <pageSetup paperSize="9" scale="73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1"/>
  <sheetViews>
    <sheetView topLeftCell="A106" zoomScale="98" zoomScaleNormal="98" workbookViewId="0">
      <selection activeCell="K141" sqref="K141"/>
    </sheetView>
  </sheetViews>
  <sheetFormatPr defaultRowHeight="15" x14ac:dyDescent="0.25"/>
  <cols>
    <col min="1" max="1" width="7.42578125" style="72" bestFit="1" customWidth="1"/>
    <col min="2" max="2" width="4" style="72" customWidth="1"/>
    <col min="3" max="3" width="2.5703125" style="59" customWidth="1"/>
    <col min="4" max="4" width="8.7109375" style="72" customWidth="1"/>
    <col min="5" max="5" width="36.5703125" style="59" customWidth="1"/>
    <col min="6" max="6" width="12" style="59" customWidth="1"/>
    <col min="7" max="7" width="12.85546875" style="59" customWidth="1"/>
    <col min="8" max="8" width="7.5703125" style="59" customWidth="1"/>
    <col min="9" max="16384" width="9.140625" style="59"/>
  </cols>
  <sheetData>
    <row r="1" spans="1:16" ht="42" customHeight="1" x14ac:dyDescent="0.25">
      <c r="A1" s="265" t="s">
        <v>164</v>
      </c>
      <c r="B1" s="265"/>
      <c r="C1" s="265"/>
      <c r="D1" s="265"/>
      <c r="E1" s="265"/>
      <c r="F1" s="265"/>
      <c r="G1" s="265"/>
      <c r="H1" s="265"/>
    </row>
    <row r="2" spans="1:16" ht="8.25" customHeight="1" x14ac:dyDescent="0.25">
      <c r="A2" s="125"/>
      <c r="B2" s="125"/>
      <c r="C2" s="126"/>
      <c r="D2" s="125"/>
      <c r="E2" s="126"/>
      <c r="F2" s="126"/>
      <c r="G2" s="126"/>
      <c r="H2" s="127"/>
    </row>
    <row r="3" spans="1:16" ht="18" customHeight="1" x14ac:dyDescent="0.25">
      <c r="A3" s="265" t="s">
        <v>81</v>
      </c>
      <c r="B3" s="266"/>
      <c r="C3" s="266"/>
      <c r="D3" s="266"/>
      <c r="E3" s="266"/>
      <c r="F3" s="266"/>
      <c r="G3" s="266"/>
      <c r="H3" s="266"/>
    </row>
    <row r="4" spans="1:16" ht="10.5" customHeight="1" x14ac:dyDescent="0.25">
      <c r="A4" s="71"/>
      <c r="B4" s="71"/>
      <c r="C4" s="60"/>
      <c r="D4" s="71"/>
      <c r="E4" s="60"/>
      <c r="F4" s="60"/>
      <c r="G4" s="60"/>
      <c r="H4" s="61"/>
    </row>
    <row r="5" spans="1:16" ht="23.25" customHeight="1" x14ac:dyDescent="0.25">
      <c r="A5" s="267" t="s">
        <v>82</v>
      </c>
      <c r="B5" s="268"/>
      <c r="C5" s="269"/>
      <c r="D5" s="64" t="s">
        <v>87</v>
      </c>
      <c r="E5" s="65" t="s">
        <v>83</v>
      </c>
      <c r="F5" s="66" t="s">
        <v>192</v>
      </c>
      <c r="G5" s="66" t="s">
        <v>200</v>
      </c>
      <c r="H5" s="66" t="s">
        <v>186</v>
      </c>
      <c r="N5" s="62"/>
      <c r="O5" s="62"/>
      <c r="P5" s="62"/>
    </row>
    <row r="6" spans="1:16" ht="12.95" customHeight="1" x14ac:dyDescent="0.25">
      <c r="A6" s="73">
        <v>1</v>
      </c>
      <c r="B6" s="74"/>
      <c r="C6" s="75"/>
      <c r="D6" s="76">
        <v>2</v>
      </c>
      <c r="E6" s="65">
        <v>3</v>
      </c>
      <c r="F6" s="66">
        <v>4</v>
      </c>
      <c r="G6" s="66">
        <v>5</v>
      </c>
      <c r="H6" s="66">
        <v>6</v>
      </c>
    </row>
    <row r="7" spans="1:16" ht="12.95" customHeight="1" x14ac:dyDescent="0.25">
      <c r="A7" s="270">
        <v>1013</v>
      </c>
      <c r="B7" s="271"/>
      <c r="C7" s="272"/>
      <c r="D7" s="77"/>
      <c r="E7" s="77" t="s">
        <v>167</v>
      </c>
      <c r="F7" s="78"/>
      <c r="G7" s="78"/>
      <c r="H7" s="78"/>
    </row>
    <row r="8" spans="1:16" ht="12.95" customHeight="1" x14ac:dyDescent="0.25">
      <c r="A8" s="250" t="s">
        <v>88</v>
      </c>
      <c r="B8" s="251"/>
      <c r="C8" s="252"/>
      <c r="D8" s="79"/>
      <c r="E8" s="79" t="s">
        <v>89</v>
      </c>
      <c r="F8" s="170">
        <f>F9</f>
        <v>1663441.45</v>
      </c>
      <c r="G8" s="170">
        <f>G9</f>
        <v>860264.42</v>
      </c>
      <c r="H8" s="80">
        <f>G8/F8</f>
        <v>0.51715942271367599</v>
      </c>
    </row>
    <row r="9" spans="1:16" ht="12.95" customHeight="1" x14ac:dyDescent="0.25">
      <c r="A9" s="81">
        <v>52</v>
      </c>
      <c r="B9" s="82"/>
      <c r="C9" s="83"/>
      <c r="D9" s="84"/>
      <c r="E9" s="84" t="s">
        <v>30</v>
      </c>
      <c r="F9" s="171">
        <f>F10</f>
        <v>1663441.45</v>
      </c>
      <c r="G9" s="171">
        <f>G10</f>
        <v>860264.42</v>
      </c>
      <c r="H9" s="80">
        <f t="shared" ref="H9:H70" si="0">G9/F9</f>
        <v>0.51715942271367599</v>
      </c>
    </row>
    <row r="10" spans="1:16" ht="12.95" customHeight="1" x14ac:dyDescent="0.25">
      <c r="A10" s="85">
        <v>3</v>
      </c>
      <c r="B10" s="86"/>
      <c r="C10" s="87"/>
      <c r="D10" s="88"/>
      <c r="E10" s="88"/>
      <c r="F10" s="172">
        <f>SUM(F11+F20)</f>
        <v>1663441.45</v>
      </c>
      <c r="G10" s="172">
        <f>SUM(G11+G20)</f>
        <v>860264.42</v>
      </c>
      <c r="H10" s="80">
        <f t="shared" si="0"/>
        <v>0.51715942271367599</v>
      </c>
    </row>
    <row r="11" spans="1:16" ht="12.95" customHeight="1" x14ac:dyDescent="0.25">
      <c r="A11" s="259">
        <v>31</v>
      </c>
      <c r="B11" s="260"/>
      <c r="C11" s="261"/>
      <c r="D11" s="89"/>
      <c r="E11" s="89" t="s">
        <v>28</v>
      </c>
      <c r="F11" s="173">
        <v>1606503.45</v>
      </c>
      <c r="G11" s="173">
        <f>SUM(G12+G16+G18)</f>
        <v>828426.33000000007</v>
      </c>
      <c r="H11" s="80">
        <f t="shared" si="0"/>
        <v>0.51567043320075046</v>
      </c>
    </row>
    <row r="12" spans="1:16" ht="12.95" customHeight="1" x14ac:dyDescent="0.25">
      <c r="A12" s="85"/>
      <c r="B12" s="86"/>
      <c r="C12" s="87"/>
      <c r="D12" s="88">
        <v>311</v>
      </c>
      <c r="E12" s="88" t="s">
        <v>31</v>
      </c>
      <c r="F12" s="174"/>
      <c r="G12" s="174">
        <f>SUM(G13:G15)</f>
        <v>689150.91</v>
      </c>
      <c r="H12" s="80"/>
    </row>
    <row r="13" spans="1:16" ht="12.95" customHeight="1" x14ac:dyDescent="0.25">
      <c r="A13" s="90"/>
      <c r="B13" s="91"/>
      <c r="C13" s="92"/>
      <c r="D13" s="93">
        <v>3111</v>
      </c>
      <c r="E13" s="93" t="s">
        <v>32</v>
      </c>
      <c r="F13" s="175"/>
      <c r="G13" s="175">
        <v>663934.94999999995</v>
      </c>
      <c r="H13" s="80"/>
    </row>
    <row r="14" spans="1:16" ht="12.95" customHeight="1" x14ac:dyDescent="0.25">
      <c r="A14" s="90"/>
      <c r="B14" s="91"/>
      <c r="C14" s="92"/>
      <c r="D14" s="93">
        <v>3113</v>
      </c>
      <c r="E14" s="93" t="s">
        <v>33</v>
      </c>
      <c r="F14" s="176"/>
      <c r="G14" s="176">
        <v>12594.3</v>
      </c>
      <c r="H14" s="80"/>
    </row>
    <row r="15" spans="1:16" ht="12.95" customHeight="1" x14ac:dyDescent="0.25">
      <c r="A15" s="90"/>
      <c r="B15" s="91"/>
      <c r="C15" s="92"/>
      <c r="D15" s="93">
        <v>3114</v>
      </c>
      <c r="E15" s="93" t="s">
        <v>34</v>
      </c>
      <c r="F15" s="176"/>
      <c r="G15" s="176">
        <v>12621.66</v>
      </c>
      <c r="H15" s="80"/>
    </row>
    <row r="16" spans="1:16" ht="12.95" customHeight="1" x14ac:dyDescent="0.25">
      <c r="A16" s="85"/>
      <c r="B16" s="86"/>
      <c r="C16" s="87"/>
      <c r="D16" s="88">
        <v>312</v>
      </c>
      <c r="E16" s="88" t="s">
        <v>29</v>
      </c>
      <c r="F16" s="174"/>
      <c r="G16" s="174">
        <f t="shared" ref="G16" si="1">SUM(G17)</f>
        <v>25565.51</v>
      </c>
      <c r="H16" s="80"/>
    </row>
    <row r="17" spans="1:8" ht="12.95" customHeight="1" x14ac:dyDescent="0.25">
      <c r="A17" s="90"/>
      <c r="B17" s="91"/>
      <c r="C17" s="92"/>
      <c r="D17" s="93">
        <v>3121</v>
      </c>
      <c r="E17" s="93" t="s">
        <v>29</v>
      </c>
      <c r="F17" s="175"/>
      <c r="G17" s="175">
        <v>25565.51</v>
      </c>
      <c r="H17" s="80"/>
    </row>
    <row r="18" spans="1:8" ht="12.95" customHeight="1" x14ac:dyDescent="0.25">
      <c r="A18" s="85"/>
      <c r="B18" s="86"/>
      <c r="C18" s="87"/>
      <c r="D18" s="88">
        <v>313</v>
      </c>
      <c r="E18" s="88" t="s">
        <v>35</v>
      </c>
      <c r="F18" s="174"/>
      <c r="G18" s="174">
        <f>SUM(G19:G19)</f>
        <v>113709.91</v>
      </c>
      <c r="H18" s="80"/>
    </row>
    <row r="19" spans="1:8" ht="12.95" customHeight="1" x14ac:dyDescent="0.25">
      <c r="A19" s="90"/>
      <c r="B19" s="91"/>
      <c r="C19" s="92"/>
      <c r="D19" s="93">
        <v>3132</v>
      </c>
      <c r="E19" s="93" t="s">
        <v>90</v>
      </c>
      <c r="F19" s="175"/>
      <c r="G19" s="175">
        <v>113709.91</v>
      </c>
      <c r="H19" s="80"/>
    </row>
    <row r="20" spans="1:8" ht="12.95" customHeight="1" x14ac:dyDescent="0.25">
      <c r="A20" s="223">
        <v>32</v>
      </c>
      <c r="B20" s="224"/>
      <c r="C20" s="225"/>
      <c r="D20" s="89"/>
      <c r="E20" s="89" t="s">
        <v>37</v>
      </c>
      <c r="F20" s="173">
        <v>56938</v>
      </c>
      <c r="G20" s="173">
        <f t="shared" ref="G20:G21" si="2">SUM(G21)</f>
        <v>31838.09</v>
      </c>
      <c r="H20" s="80">
        <f t="shared" si="0"/>
        <v>0.55917120376549934</v>
      </c>
    </row>
    <row r="21" spans="1:8" ht="12.95" customHeight="1" x14ac:dyDescent="0.25">
      <c r="A21" s="85"/>
      <c r="B21" s="86"/>
      <c r="C21" s="87"/>
      <c r="D21" s="88">
        <v>321</v>
      </c>
      <c r="E21" s="88" t="s">
        <v>47</v>
      </c>
      <c r="F21" s="174"/>
      <c r="G21" s="174">
        <f t="shared" si="2"/>
        <v>31838.09</v>
      </c>
      <c r="H21" s="80"/>
    </row>
    <row r="22" spans="1:8" ht="12.95" customHeight="1" x14ac:dyDescent="0.25">
      <c r="A22" s="90"/>
      <c r="B22" s="91"/>
      <c r="C22" s="92"/>
      <c r="D22" s="93">
        <v>3212</v>
      </c>
      <c r="E22" s="93" t="s">
        <v>91</v>
      </c>
      <c r="F22" s="175"/>
      <c r="G22" s="175">
        <v>31838.09</v>
      </c>
      <c r="H22" s="80"/>
    </row>
    <row r="23" spans="1:8" ht="12.95" customHeight="1" x14ac:dyDescent="0.25">
      <c r="A23" s="262" t="s">
        <v>92</v>
      </c>
      <c r="B23" s="263"/>
      <c r="C23" s="264"/>
      <c r="D23" s="94"/>
      <c r="E23" s="94" t="s">
        <v>93</v>
      </c>
      <c r="F23" s="170">
        <f>SUM(F24,F39)</f>
        <v>101144</v>
      </c>
      <c r="G23" s="170">
        <f>SUM(G24,G39)</f>
        <v>81694.010000000009</v>
      </c>
      <c r="H23" s="80">
        <f t="shared" si="0"/>
        <v>0.80770001186427276</v>
      </c>
    </row>
    <row r="24" spans="1:8" ht="12.95" customHeight="1" x14ac:dyDescent="0.25">
      <c r="A24" s="256">
        <v>43</v>
      </c>
      <c r="B24" s="257"/>
      <c r="C24" s="258"/>
      <c r="D24" s="95"/>
      <c r="E24" s="84" t="s">
        <v>46</v>
      </c>
      <c r="F24" s="171">
        <f>F25</f>
        <v>10100</v>
      </c>
      <c r="G24" s="171">
        <f>G25</f>
        <v>11444.380000000001</v>
      </c>
      <c r="H24" s="80">
        <f t="shared" si="0"/>
        <v>1.1331069306930694</v>
      </c>
    </row>
    <row r="25" spans="1:8" ht="12.95" customHeight="1" x14ac:dyDescent="0.25">
      <c r="A25" s="96">
        <v>3</v>
      </c>
      <c r="B25" s="97"/>
      <c r="C25" s="98"/>
      <c r="D25" s="98"/>
      <c r="E25" s="88"/>
      <c r="F25" s="172">
        <f t="shared" ref="F25:G25" si="3">SUM(F26:F26)</f>
        <v>10100</v>
      </c>
      <c r="G25" s="172">
        <f t="shared" si="3"/>
        <v>11444.380000000001</v>
      </c>
      <c r="H25" s="80">
        <f t="shared" si="0"/>
        <v>1.1331069306930694</v>
      </c>
    </row>
    <row r="26" spans="1:8" ht="12.95" customHeight="1" x14ac:dyDescent="0.25">
      <c r="A26" s="223">
        <v>32</v>
      </c>
      <c r="B26" s="224"/>
      <c r="C26" s="225"/>
      <c r="D26" s="89"/>
      <c r="E26" s="89" t="s">
        <v>37</v>
      </c>
      <c r="F26" s="173">
        <v>10100</v>
      </c>
      <c r="G26" s="173">
        <f>SUM(G27+G29+G37+G35+G33)</f>
        <v>11444.380000000001</v>
      </c>
      <c r="H26" s="80">
        <f t="shared" si="0"/>
        <v>1.1331069306930694</v>
      </c>
    </row>
    <row r="27" spans="1:8" ht="12.95" customHeight="1" x14ac:dyDescent="0.25">
      <c r="A27" s="85"/>
      <c r="B27" s="86"/>
      <c r="C27" s="87"/>
      <c r="D27" s="88">
        <v>321</v>
      </c>
      <c r="E27" s="88" t="s">
        <v>47</v>
      </c>
      <c r="F27" s="174"/>
      <c r="G27" s="174">
        <f>G28</f>
        <v>1284.5999999999999</v>
      </c>
      <c r="H27" s="80"/>
    </row>
    <row r="28" spans="1:8" ht="12.95" customHeight="1" x14ac:dyDescent="0.25">
      <c r="A28" s="90"/>
      <c r="B28" s="91"/>
      <c r="C28" s="92"/>
      <c r="D28" s="93">
        <v>3211</v>
      </c>
      <c r="E28" s="93" t="s">
        <v>48</v>
      </c>
      <c r="F28" s="176"/>
      <c r="G28" s="176">
        <v>1284.5999999999999</v>
      </c>
      <c r="H28" s="80"/>
    </row>
    <row r="29" spans="1:8" ht="12.95" customHeight="1" x14ac:dyDescent="0.25">
      <c r="A29" s="85"/>
      <c r="B29" s="86"/>
      <c r="C29" s="87"/>
      <c r="D29" s="88">
        <v>322</v>
      </c>
      <c r="E29" s="88" t="s">
        <v>38</v>
      </c>
      <c r="F29" s="174"/>
      <c r="G29" s="174">
        <f>SUM(G30:G32)</f>
        <v>2610.7800000000002</v>
      </c>
      <c r="H29" s="80"/>
    </row>
    <row r="30" spans="1:8" ht="12.95" customHeight="1" x14ac:dyDescent="0.25">
      <c r="A30" s="90"/>
      <c r="B30" s="91"/>
      <c r="C30" s="92"/>
      <c r="D30" s="93">
        <v>3221</v>
      </c>
      <c r="E30" s="93" t="s">
        <v>98</v>
      </c>
      <c r="F30" s="176"/>
      <c r="G30" s="176">
        <v>2203</v>
      </c>
      <c r="H30" s="80"/>
    </row>
    <row r="31" spans="1:8" ht="12.95" customHeight="1" x14ac:dyDescent="0.25">
      <c r="A31" s="90"/>
      <c r="B31" s="91"/>
      <c r="C31" s="92"/>
      <c r="D31" s="93">
        <v>3222</v>
      </c>
      <c r="E31" s="93" t="s">
        <v>94</v>
      </c>
      <c r="F31" s="176"/>
      <c r="G31" s="176">
        <v>226</v>
      </c>
      <c r="H31" s="80"/>
    </row>
    <row r="32" spans="1:8" ht="12.95" customHeight="1" x14ac:dyDescent="0.25">
      <c r="A32" s="90"/>
      <c r="B32" s="91"/>
      <c r="C32" s="92"/>
      <c r="D32" s="93">
        <v>3225</v>
      </c>
      <c r="E32" s="93" t="s">
        <v>204</v>
      </c>
      <c r="F32" s="176"/>
      <c r="G32" s="176">
        <v>181.78</v>
      </c>
      <c r="H32" s="80"/>
    </row>
    <row r="33" spans="1:8" ht="12.95" customHeight="1" x14ac:dyDescent="0.25">
      <c r="A33" s="85"/>
      <c r="B33" s="86"/>
      <c r="C33" s="87"/>
      <c r="D33" s="88">
        <v>323</v>
      </c>
      <c r="E33" s="88" t="s">
        <v>41</v>
      </c>
      <c r="F33" s="174"/>
      <c r="G33" s="174">
        <v>0</v>
      </c>
      <c r="H33" s="80"/>
    </row>
    <row r="34" spans="1:8" ht="12.95" customHeight="1" x14ac:dyDescent="0.25">
      <c r="A34" s="90"/>
      <c r="B34" s="91"/>
      <c r="C34" s="92"/>
      <c r="D34" s="93">
        <v>3232</v>
      </c>
      <c r="E34" s="93" t="s">
        <v>95</v>
      </c>
      <c r="F34" s="176"/>
      <c r="G34" s="176">
        <v>0</v>
      </c>
      <c r="H34" s="80"/>
    </row>
    <row r="35" spans="1:8" ht="12.95" customHeight="1" x14ac:dyDescent="0.25">
      <c r="A35" s="85"/>
      <c r="B35" s="86"/>
      <c r="C35" s="87"/>
      <c r="D35" s="88">
        <v>324</v>
      </c>
      <c r="E35" s="88" t="s">
        <v>165</v>
      </c>
      <c r="F35" s="174"/>
      <c r="G35" s="174">
        <v>0</v>
      </c>
      <c r="H35" s="80"/>
    </row>
    <row r="36" spans="1:8" ht="12.95" customHeight="1" x14ac:dyDescent="0.25">
      <c r="A36" s="90"/>
      <c r="B36" s="91"/>
      <c r="C36" s="92"/>
      <c r="D36" s="93">
        <v>3241</v>
      </c>
      <c r="E36" s="198" t="s">
        <v>165</v>
      </c>
      <c r="F36" s="176"/>
      <c r="G36" s="176">
        <v>0</v>
      </c>
      <c r="H36" s="80"/>
    </row>
    <row r="37" spans="1:8" ht="12.95" customHeight="1" x14ac:dyDescent="0.25">
      <c r="A37" s="85"/>
      <c r="B37" s="86"/>
      <c r="C37" s="87"/>
      <c r="D37" s="88">
        <v>329</v>
      </c>
      <c r="E37" s="88" t="s">
        <v>96</v>
      </c>
      <c r="F37" s="174"/>
      <c r="G37" s="174">
        <f>SUM(G38:G38)</f>
        <v>7549</v>
      </c>
      <c r="H37" s="80"/>
    </row>
    <row r="38" spans="1:8" ht="12.95" customHeight="1" x14ac:dyDescent="0.25">
      <c r="A38" s="90"/>
      <c r="B38" s="91"/>
      <c r="C38" s="92"/>
      <c r="D38" s="93">
        <v>3299</v>
      </c>
      <c r="E38" s="93" t="s">
        <v>97</v>
      </c>
      <c r="F38" s="175"/>
      <c r="G38" s="175">
        <v>7549</v>
      </c>
      <c r="H38" s="80"/>
    </row>
    <row r="39" spans="1:8" ht="12.95" customHeight="1" x14ac:dyDescent="0.25">
      <c r="A39" s="256">
        <v>52</v>
      </c>
      <c r="B39" s="257"/>
      <c r="C39" s="258"/>
      <c r="D39" s="95"/>
      <c r="E39" s="84" t="s">
        <v>30</v>
      </c>
      <c r="F39" s="171">
        <f>F40</f>
        <v>91044</v>
      </c>
      <c r="G39" s="171">
        <f>G40</f>
        <v>70249.63</v>
      </c>
      <c r="H39" s="80">
        <f t="shared" si="0"/>
        <v>0.7716008743025351</v>
      </c>
    </row>
    <row r="40" spans="1:8" ht="12.95" customHeight="1" x14ac:dyDescent="0.25">
      <c r="A40" s="96">
        <v>3</v>
      </c>
      <c r="B40" s="97"/>
      <c r="C40" s="98"/>
      <c r="D40" s="98"/>
      <c r="E40" s="88"/>
      <c r="F40" s="172">
        <f>SUM(F41,F64,F58)</f>
        <v>91044</v>
      </c>
      <c r="G40" s="172">
        <f>SUM(G41,G64,G58,G61)</f>
        <v>70249.63</v>
      </c>
      <c r="H40" s="80">
        <f t="shared" si="0"/>
        <v>0.7716008743025351</v>
      </c>
    </row>
    <row r="41" spans="1:8" ht="12.95" customHeight="1" x14ac:dyDescent="0.25">
      <c r="A41" s="223">
        <v>32</v>
      </c>
      <c r="B41" s="224"/>
      <c r="C41" s="225"/>
      <c r="D41" s="89"/>
      <c r="E41" s="89" t="s">
        <v>37</v>
      </c>
      <c r="F41" s="173">
        <v>91044</v>
      </c>
      <c r="G41" s="173">
        <f>SUM(G45+G54+G42+G49,G52)</f>
        <v>69217.89</v>
      </c>
      <c r="H41" s="80">
        <f t="shared" si="0"/>
        <v>0.76026855146961902</v>
      </c>
    </row>
    <row r="42" spans="1:8" ht="12.95" customHeight="1" x14ac:dyDescent="0.25">
      <c r="A42" s="85"/>
      <c r="B42" s="86"/>
      <c r="C42" s="87"/>
      <c r="D42" s="88">
        <v>321</v>
      </c>
      <c r="E42" s="88" t="s">
        <v>47</v>
      </c>
      <c r="F42" s="174"/>
      <c r="G42" s="174">
        <f t="shared" ref="G42" si="4">SUM(G43:G44)</f>
        <v>1464.77</v>
      </c>
      <c r="H42" s="80"/>
    </row>
    <row r="43" spans="1:8" ht="12.95" customHeight="1" x14ac:dyDescent="0.25">
      <c r="A43" s="90"/>
      <c r="B43" s="91"/>
      <c r="C43" s="92"/>
      <c r="D43" s="93">
        <v>3211</v>
      </c>
      <c r="E43" s="93" t="s">
        <v>48</v>
      </c>
      <c r="F43" s="176"/>
      <c r="G43" s="176">
        <v>137.55000000000001</v>
      </c>
      <c r="H43" s="80"/>
    </row>
    <row r="44" spans="1:8" ht="12.95" customHeight="1" x14ac:dyDescent="0.25">
      <c r="A44" s="90"/>
      <c r="B44" s="91"/>
      <c r="C44" s="92"/>
      <c r="D44" s="93">
        <v>3213</v>
      </c>
      <c r="E44" s="93" t="s">
        <v>52</v>
      </c>
      <c r="F44" s="176"/>
      <c r="G44" s="176">
        <v>1327.22</v>
      </c>
      <c r="H44" s="80"/>
    </row>
    <row r="45" spans="1:8" ht="12.95" customHeight="1" x14ac:dyDescent="0.25">
      <c r="A45" s="85"/>
      <c r="B45" s="86"/>
      <c r="C45" s="87"/>
      <c r="D45" s="88">
        <v>322</v>
      </c>
      <c r="E45" s="88" t="s">
        <v>38</v>
      </c>
      <c r="F45" s="174"/>
      <c r="G45" s="174">
        <f>SUM(G46:G48)</f>
        <v>62762.92</v>
      </c>
      <c r="H45" s="80"/>
    </row>
    <row r="46" spans="1:8" ht="12.95" customHeight="1" x14ac:dyDescent="0.25">
      <c r="A46" s="90"/>
      <c r="B46" s="91"/>
      <c r="C46" s="92"/>
      <c r="D46" s="93">
        <v>3221</v>
      </c>
      <c r="E46" s="93" t="s">
        <v>98</v>
      </c>
      <c r="F46" s="176"/>
      <c r="G46" s="176">
        <v>2650.92</v>
      </c>
      <c r="H46" s="80"/>
    </row>
    <row r="47" spans="1:8" ht="12.95" customHeight="1" x14ac:dyDescent="0.25">
      <c r="A47" s="90"/>
      <c r="B47" s="91"/>
      <c r="C47" s="92"/>
      <c r="D47" s="93">
        <v>3222</v>
      </c>
      <c r="E47" s="93" t="s">
        <v>49</v>
      </c>
      <c r="F47" s="176"/>
      <c r="G47" s="176">
        <v>60112</v>
      </c>
      <c r="H47" s="80"/>
    </row>
    <row r="48" spans="1:8" ht="12.95" customHeight="1" x14ac:dyDescent="0.25">
      <c r="A48" s="90"/>
      <c r="B48" s="91"/>
      <c r="C48" s="92"/>
      <c r="D48" s="93">
        <v>3225</v>
      </c>
      <c r="E48" s="93" t="s">
        <v>99</v>
      </c>
      <c r="F48" s="176"/>
      <c r="G48" s="176">
        <v>0</v>
      </c>
      <c r="H48" s="80"/>
    </row>
    <row r="49" spans="1:8" ht="12.95" customHeight="1" x14ac:dyDescent="0.25">
      <c r="A49" s="85"/>
      <c r="B49" s="86"/>
      <c r="C49" s="87"/>
      <c r="D49" s="88">
        <v>323</v>
      </c>
      <c r="E49" s="88" t="s">
        <v>41</v>
      </c>
      <c r="F49" s="174"/>
      <c r="G49" s="174">
        <f>SUM(G50:G51)</f>
        <v>0</v>
      </c>
      <c r="H49" s="80"/>
    </row>
    <row r="50" spans="1:8" ht="12.95" customHeight="1" x14ac:dyDescent="0.25">
      <c r="A50" s="90"/>
      <c r="B50" s="91"/>
      <c r="C50" s="92"/>
      <c r="D50" s="93">
        <v>3236</v>
      </c>
      <c r="E50" s="93" t="s">
        <v>57</v>
      </c>
      <c r="F50" s="176"/>
      <c r="G50" s="176">
        <v>0</v>
      </c>
      <c r="H50" s="80"/>
    </row>
    <row r="51" spans="1:8" ht="12.95" customHeight="1" x14ac:dyDescent="0.25">
      <c r="A51" s="90"/>
      <c r="B51" s="91"/>
      <c r="C51" s="92"/>
      <c r="D51" s="93">
        <v>3237</v>
      </c>
      <c r="E51" s="93" t="s">
        <v>101</v>
      </c>
      <c r="F51" s="176"/>
      <c r="G51" s="176">
        <v>0</v>
      </c>
      <c r="H51" s="80"/>
    </row>
    <row r="52" spans="1:8" ht="12.95" customHeight="1" x14ac:dyDescent="0.25">
      <c r="A52" s="85"/>
      <c r="B52" s="86"/>
      <c r="C52" s="87"/>
      <c r="D52" s="88">
        <v>324</v>
      </c>
      <c r="E52" s="88" t="s">
        <v>61</v>
      </c>
      <c r="F52" s="174"/>
      <c r="G52" s="174">
        <f>G53</f>
        <v>123.2</v>
      </c>
      <c r="H52" s="80"/>
    </row>
    <row r="53" spans="1:8" ht="12.95" customHeight="1" x14ac:dyDescent="0.25">
      <c r="A53" s="90"/>
      <c r="B53" s="91"/>
      <c r="C53" s="92"/>
      <c r="D53" s="93">
        <v>3241</v>
      </c>
      <c r="E53" s="93" t="s">
        <v>102</v>
      </c>
      <c r="F53" s="176"/>
      <c r="G53" s="176">
        <v>123.2</v>
      </c>
      <c r="H53" s="80"/>
    </row>
    <row r="54" spans="1:8" ht="12.95" customHeight="1" x14ac:dyDescent="0.25">
      <c r="A54" s="85"/>
      <c r="B54" s="86"/>
      <c r="C54" s="87"/>
      <c r="D54" s="88">
        <v>329</v>
      </c>
      <c r="E54" s="88" t="s">
        <v>96</v>
      </c>
      <c r="F54" s="174"/>
      <c r="G54" s="174">
        <f>SUM(G55:G57)</f>
        <v>4867</v>
      </c>
      <c r="H54" s="80"/>
    </row>
    <row r="55" spans="1:8" ht="12.95" customHeight="1" x14ac:dyDescent="0.25">
      <c r="A55" s="90"/>
      <c r="B55" s="91"/>
      <c r="C55" s="92"/>
      <c r="D55" s="93">
        <v>3295</v>
      </c>
      <c r="E55" s="93" t="s">
        <v>103</v>
      </c>
      <c r="F55" s="176"/>
      <c r="G55" s="176">
        <v>700</v>
      </c>
      <c r="H55" s="80"/>
    </row>
    <row r="56" spans="1:8" ht="12.95" customHeight="1" x14ac:dyDescent="0.25">
      <c r="A56" s="90"/>
      <c r="B56" s="91"/>
      <c r="C56" s="92"/>
      <c r="D56" s="93">
        <v>3296</v>
      </c>
      <c r="E56" s="93" t="s">
        <v>66</v>
      </c>
      <c r="F56" s="176"/>
      <c r="G56" s="176">
        <v>0</v>
      </c>
      <c r="H56" s="80"/>
    </row>
    <row r="57" spans="1:8" ht="12.95" customHeight="1" x14ac:dyDescent="0.25">
      <c r="A57" s="90"/>
      <c r="B57" s="91"/>
      <c r="C57" s="92"/>
      <c r="D57" s="93">
        <v>3299</v>
      </c>
      <c r="E57" s="93" t="s">
        <v>97</v>
      </c>
      <c r="F57" s="175"/>
      <c r="G57" s="175">
        <v>4167</v>
      </c>
      <c r="H57" s="80"/>
    </row>
    <row r="58" spans="1:8" ht="12.95" customHeight="1" x14ac:dyDescent="0.25">
      <c r="A58" s="223">
        <v>34</v>
      </c>
      <c r="B58" s="224"/>
      <c r="C58" s="225"/>
      <c r="D58" s="89"/>
      <c r="E58" s="89" t="s">
        <v>67</v>
      </c>
      <c r="F58" s="173">
        <v>0</v>
      </c>
      <c r="G58" s="173">
        <v>0</v>
      </c>
      <c r="H58" s="80"/>
    </row>
    <row r="59" spans="1:8" ht="12.95" customHeight="1" x14ac:dyDescent="0.25">
      <c r="A59" s="226"/>
      <c r="B59" s="227"/>
      <c r="C59" s="228"/>
      <c r="D59" s="99">
        <v>343</v>
      </c>
      <c r="E59" s="100" t="s">
        <v>68</v>
      </c>
      <c r="F59" s="177"/>
      <c r="G59" s="177">
        <f>SUM(G60)</f>
        <v>0</v>
      </c>
      <c r="H59" s="80"/>
    </row>
    <row r="60" spans="1:8" ht="12.95" customHeight="1" x14ac:dyDescent="0.25">
      <c r="A60" s="229"/>
      <c r="B60" s="230"/>
      <c r="C60" s="231"/>
      <c r="D60" s="101">
        <v>3433</v>
      </c>
      <c r="E60" s="102" t="s">
        <v>70</v>
      </c>
      <c r="F60" s="178"/>
      <c r="G60" s="178">
        <v>0</v>
      </c>
      <c r="H60" s="80"/>
    </row>
    <row r="61" spans="1:8" ht="12.95" customHeight="1" x14ac:dyDescent="0.25">
      <c r="A61" s="223">
        <v>37</v>
      </c>
      <c r="B61" s="224"/>
      <c r="C61" s="225"/>
      <c r="D61" s="145"/>
      <c r="E61" s="145" t="s">
        <v>67</v>
      </c>
      <c r="F61" s="173">
        <f>F62</f>
        <v>0</v>
      </c>
      <c r="G61" s="173">
        <f>G62</f>
        <v>0</v>
      </c>
      <c r="H61" s="80"/>
    </row>
    <row r="62" spans="1:8" ht="12.95" customHeight="1" x14ac:dyDescent="0.25">
      <c r="A62" s="226"/>
      <c r="B62" s="227"/>
      <c r="C62" s="228"/>
      <c r="D62" s="99">
        <v>372</v>
      </c>
      <c r="E62" s="100" t="s">
        <v>104</v>
      </c>
      <c r="F62" s="177"/>
      <c r="G62" s="177">
        <f>SUM(G63)</f>
        <v>0</v>
      </c>
      <c r="H62" s="80"/>
    </row>
    <row r="63" spans="1:8" ht="12.95" customHeight="1" x14ac:dyDescent="0.25">
      <c r="A63" s="229"/>
      <c r="B63" s="230"/>
      <c r="C63" s="231"/>
      <c r="D63" s="101">
        <v>3722</v>
      </c>
      <c r="E63" s="102" t="s">
        <v>105</v>
      </c>
      <c r="F63" s="178"/>
      <c r="G63" s="178">
        <v>0</v>
      </c>
      <c r="H63" s="80"/>
    </row>
    <row r="64" spans="1:8" ht="12.95" customHeight="1" x14ac:dyDescent="0.25">
      <c r="A64" s="223">
        <v>38</v>
      </c>
      <c r="B64" s="224"/>
      <c r="C64" s="225"/>
      <c r="D64" s="89"/>
      <c r="E64" s="89" t="s">
        <v>203</v>
      </c>
      <c r="F64" s="173">
        <f>F65</f>
        <v>0</v>
      </c>
      <c r="G64" s="173">
        <f>G65</f>
        <v>1031.74</v>
      </c>
      <c r="H64" s="80"/>
    </row>
    <row r="65" spans="1:8" ht="12.95" customHeight="1" x14ac:dyDescent="0.25">
      <c r="A65" s="226"/>
      <c r="B65" s="227"/>
      <c r="C65" s="228"/>
      <c r="D65" s="99">
        <v>381</v>
      </c>
      <c r="E65" s="100" t="s">
        <v>86</v>
      </c>
      <c r="F65" s="177"/>
      <c r="G65" s="177">
        <f>SUM(G66)</f>
        <v>1031.74</v>
      </c>
      <c r="H65" s="80"/>
    </row>
    <row r="66" spans="1:8" ht="12.95" customHeight="1" x14ac:dyDescent="0.25">
      <c r="A66" s="229"/>
      <c r="B66" s="230"/>
      <c r="C66" s="231"/>
      <c r="D66" s="101">
        <v>3812</v>
      </c>
      <c r="E66" s="102" t="s">
        <v>199</v>
      </c>
      <c r="F66" s="178"/>
      <c r="G66" s="178">
        <v>1031.74</v>
      </c>
      <c r="H66" s="80"/>
    </row>
    <row r="67" spans="1:8" ht="12.95" customHeight="1" x14ac:dyDescent="0.25">
      <c r="A67" s="250" t="s">
        <v>106</v>
      </c>
      <c r="B67" s="251"/>
      <c r="C67" s="252"/>
      <c r="D67" s="79"/>
      <c r="E67" s="79" t="s">
        <v>24</v>
      </c>
      <c r="F67" s="170"/>
      <c r="G67" s="170"/>
      <c r="H67" s="80"/>
    </row>
    <row r="68" spans="1:8" ht="12.95" customHeight="1" x14ac:dyDescent="0.25">
      <c r="A68" s="256">
        <v>44</v>
      </c>
      <c r="B68" s="257"/>
      <c r="C68" s="258"/>
      <c r="D68" s="95"/>
      <c r="E68" s="84" t="s">
        <v>24</v>
      </c>
      <c r="F68" s="171">
        <f>F69</f>
        <v>112283</v>
      </c>
      <c r="G68" s="171">
        <f>G69</f>
        <v>49763.530000000006</v>
      </c>
      <c r="H68" s="80">
        <f t="shared" si="0"/>
        <v>0.44319736736638676</v>
      </c>
    </row>
    <row r="69" spans="1:8" ht="12.95" customHeight="1" x14ac:dyDescent="0.25">
      <c r="A69" s="96">
        <v>3</v>
      </c>
      <c r="B69" s="97"/>
      <c r="C69" s="98"/>
      <c r="D69" s="98"/>
      <c r="E69" s="88" t="s">
        <v>183</v>
      </c>
      <c r="F69" s="172">
        <f>SUM(F70,F99)</f>
        <v>112283</v>
      </c>
      <c r="G69" s="172">
        <f>SUM(G70,G99)</f>
        <v>49763.530000000006</v>
      </c>
      <c r="H69" s="80">
        <f t="shared" si="0"/>
        <v>0.44319736736638676</v>
      </c>
    </row>
    <row r="70" spans="1:8" ht="12.95" customHeight="1" x14ac:dyDescent="0.25">
      <c r="A70" s="223">
        <v>32</v>
      </c>
      <c r="B70" s="224"/>
      <c r="C70" s="225"/>
      <c r="D70" s="89"/>
      <c r="E70" s="89" t="s">
        <v>37</v>
      </c>
      <c r="F70" s="173">
        <v>111474</v>
      </c>
      <c r="G70" s="173">
        <f>SUM(G71+G75+G82+G90+G92)</f>
        <v>49375.55</v>
      </c>
      <c r="H70" s="80">
        <f t="shared" si="0"/>
        <v>0.44293332974505267</v>
      </c>
    </row>
    <row r="71" spans="1:8" ht="12.95" customHeight="1" x14ac:dyDescent="0.25">
      <c r="A71" s="226"/>
      <c r="B71" s="227"/>
      <c r="C71" s="228"/>
      <c r="D71" s="103">
        <v>321</v>
      </c>
      <c r="E71" s="103" t="s">
        <v>47</v>
      </c>
      <c r="F71" s="172"/>
      <c r="G71" s="172">
        <f>SUM(G72:G74)</f>
        <v>3165</v>
      </c>
      <c r="H71" s="80"/>
    </row>
    <row r="72" spans="1:8" ht="12.95" customHeight="1" x14ac:dyDescent="0.25">
      <c r="A72" s="229"/>
      <c r="B72" s="230"/>
      <c r="C72" s="231"/>
      <c r="D72" s="104">
        <v>3211</v>
      </c>
      <c r="E72" s="104" t="s">
        <v>48</v>
      </c>
      <c r="F72" s="175"/>
      <c r="G72" s="175">
        <v>2232.58</v>
      </c>
      <c r="H72" s="80"/>
    </row>
    <row r="73" spans="1:8" ht="12.95" customHeight="1" x14ac:dyDescent="0.25">
      <c r="A73" s="229"/>
      <c r="B73" s="230"/>
      <c r="C73" s="231"/>
      <c r="D73" s="104">
        <v>3213</v>
      </c>
      <c r="E73" s="104" t="s">
        <v>52</v>
      </c>
      <c r="F73" s="175"/>
      <c r="G73" s="175">
        <v>228.18</v>
      </c>
      <c r="H73" s="80"/>
    </row>
    <row r="74" spans="1:8" ht="12.95" customHeight="1" x14ac:dyDescent="0.25">
      <c r="A74" s="229"/>
      <c r="B74" s="230"/>
      <c r="C74" s="231"/>
      <c r="D74" s="104">
        <v>3214</v>
      </c>
      <c r="E74" s="104" t="s">
        <v>107</v>
      </c>
      <c r="F74" s="175"/>
      <c r="G74" s="175">
        <v>704.24</v>
      </c>
      <c r="H74" s="80"/>
    </row>
    <row r="75" spans="1:8" ht="12.95" customHeight="1" x14ac:dyDescent="0.25">
      <c r="A75" s="226"/>
      <c r="B75" s="227"/>
      <c r="C75" s="228"/>
      <c r="D75" s="99">
        <v>322</v>
      </c>
      <c r="E75" s="100" t="s">
        <v>38</v>
      </c>
      <c r="F75" s="177"/>
      <c r="G75" s="177">
        <f>SUM(G76:G81)</f>
        <v>33280.47</v>
      </c>
      <c r="H75" s="80"/>
    </row>
    <row r="76" spans="1:8" ht="12.95" customHeight="1" x14ac:dyDescent="0.25">
      <c r="A76" s="229"/>
      <c r="B76" s="230"/>
      <c r="C76" s="231"/>
      <c r="D76" s="101">
        <v>3221</v>
      </c>
      <c r="E76" s="101" t="s">
        <v>98</v>
      </c>
      <c r="F76" s="178"/>
      <c r="G76" s="178">
        <v>8824.7199999999993</v>
      </c>
      <c r="H76" s="80"/>
    </row>
    <row r="77" spans="1:8" ht="12.95" customHeight="1" x14ac:dyDescent="0.25">
      <c r="A77" s="229"/>
      <c r="B77" s="230"/>
      <c r="C77" s="231"/>
      <c r="D77" s="101">
        <v>3222</v>
      </c>
      <c r="E77" s="102" t="s">
        <v>49</v>
      </c>
      <c r="F77" s="178"/>
      <c r="G77" s="178">
        <v>226.84</v>
      </c>
      <c r="H77" s="80"/>
    </row>
    <row r="78" spans="1:8" ht="12.95" customHeight="1" x14ac:dyDescent="0.25">
      <c r="A78" s="229"/>
      <c r="B78" s="230"/>
      <c r="C78" s="231"/>
      <c r="D78" s="101">
        <v>3223</v>
      </c>
      <c r="E78" s="102" t="s">
        <v>54</v>
      </c>
      <c r="F78" s="178"/>
      <c r="G78" s="178">
        <v>23457.3</v>
      </c>
      <c r="H78" s="80"/>
    </row>
    <row r="79" spans="1:8" ht="12.95" customHeight="1" x14ac:dyDescent="0.25">
      <c r="A79" s="229"/>
      <c r="B79" s="230"/>
      <c r="C79" s="231"/>
      <c r="D79" s="101">
        <v>3224</v>
      </c>
      <c r="E79" s="102" t="s">
        <v>108</v>
      </c>
      <c r="F79" s="178"/>
      <c r="G79" s="178">
        <v>771.61</v>
      </c>
      <c r="H79" s="80"/>
    </row>
    <row r="80" spans="1:8" ht="12.95" customHeight="1" x14ac:dyDescent="0.25">
      <c r="A80" s="229"/>
      <c r="B80" s="230"/>
      <c r="C80" s="231"/>
      <c r="D80" s="101">
        <v>3225</v>
      </c>
      <c r="E80" s="102" t="s">
        <v>109</v>
      </c>
      <c r="F80" s="178"/>
      <c r="G80" s="178">
        <v>0</v>
      </c>
      <c r="H80" s="80"/>
    </row>
    <row r="81" spans="1:8" ht="12.95" customHeight="1" x14ac:dyDescent="0.25">
      <c r="A81" s="229"/>
      <c r="B81" s="230"/>
      <c r="C81" s="231"/>
      <c r="D81" s="101">
        <v>3227</v>
      </c>
      <c r="E81" s="102" t="s">
        <v>110</v>
      </c>
      <c r="F81" s="178"/>
      <c r="G81" s="178">
        <v>0</v>
      </c>
      <c r="H81" s="80"/>
    </row>
    <row r="82" spans="1:8" ht="12.95" customHeight="1" x14ac:dyDescent="0.25">
      <c r="A82" s="226"/>
      <c r="B82" s="227"/>
      <c r="C82" s="228"/>
      <c r="D82" s="99">
        <v>323</v>
      </c>
      <c r="E82" s="100" t="s">
        <v>41</v>
      </c>
      <c r="F82" s="177"/>
      <c r="G82" s="177">
        <f>SUM(G83:G89)</f>
        <v>9206.89</v>
      </c>
      <c r="H82" s="80"/>
    </row>
    <row r="83" spans="1:8" ht="12.95" customHeight="1" x14ac:dyDescent="0.25">
      <c r="A83" s="229"/>
      <c r="B83" s="230"/>
      <c r="C83" s="231"/>
      <c r="D83" s="101">
        <v>3231</v>
      </c>
      <c r="E83" s="102" t="s">
        <v>111</v>
      </c>
      <c r="F83" s="178"/>
      <c r="G83" s="178">
        <v>1607.08</v>
      </c>
      <c r="H83" s="80"/>
    </row>
    <row r="84" spans="1:8" ht="12.95" customHeight="1" x14ac:dyDescent="0.25">
      <c r="A84" s="229"/>
      <c r="B84" s="230"/>
      <c r="C84" s="231"/>
      <c r="D84" s="101">
        <v>3232</v>
      </c>
      <c r="E84" s="102" t="s">
        <v>100</v>
      </c>
      <c r="F84" s="178"/>
      <c r="G84" s="178">
        <v>833.32</v>
      </c>
      <c r="H84" s="80"/>
    </row>
    <row r="85" spans="1:8" ht="12.95" customHeight="1" x14ac:dyDescent="0.25">
      <c r="A85" s="229"/>
      <c r="B85" s="230"/>
      <c r="C85" s="231"/>
      <c r="D85" s="101">
        <v>3234</v>
      </c>
      <c r="E85" s="102" t="s">
        <v>44</v>
      </c>
      <c r="F85" s="178"/>
      <c r="G85" s="178">
        <v>2766.46</v>
      </c>
      <c r="H85" s="80"/>
    </row>
    <row r="86" spans="1:8" ht="12.95" customHeight="1" x14ac:dyDescent="0.25">
      <c r="A86" s="229"/>
      <c r="B86" s="230"/>
      <c r="C86" s="231"/>
      <c r="D86" s="101">
        <v>3236</v>
      </c>
      <c r="E86" s="102" t="s">
        <v>57</v>
      </c>
      <c r="F86" s="178"/>
      <c r="G86" s="178">
        <v>823.27</v>
      </c>
      <c r="H86" s="80"/>
    </row>
    <row r="87" spans="1:8" ht="12.95" customHeight="1" x14ac:dyDescent="0.25">
      <c r="A87" s="229"/>
      <c r="B87" s="230"/>
      <c r="C87" s="231"/>
      <c r="D87" s="101">
        <v>3237</v>
      </c>
      <c r="E87" s="102" t="s">
        <v>45</v>
      </c>
      <c r="F87" s="178"/>
      <c r="G87" s="178">
        <v>400.44</v>
      </c>
      <c r="H87" s="80"/>
    </row>
    <row r="88" spans="1:8" ht="12.95" customHeight="1" x14ac:dyDescent="0.25">
      <c r="A88" s="229"/>
      <c r="B88" s="230"/>
      <c r="C88" s="231"/>
      <c r="D88" s="101">
        <v>3238</v>
      </c>
      <c r="E88" s="102" t="s">
        <v>59</v>
      </c>
      <c r="F88" s="178"/>
      <c r="G88" s="178">
        <v>1280.28</v>
      </c>
      <c r="H88" s="80"/>
    </row>
    <row r="89" spans="1:8" ht="12.95" customHeight="1" x14ac:dyDescent="0.25">
      <c r="A89" s="229"/>
      <c r="B89" s="230"/>
      <c r="C89" s="231"/>
      <c r="D89" s="101">
        <v>3239</v>
      </c>
      <c r="E89" s="102" t="s">
        <v>60</v>
      </c>
      <c r="F89" s="178"/>
      <c r="G89" s="178">
        <v>1496.04</v>
      </c>
      <c r="H89" s="80"/>
    </row>
    <row r="90" spans="1:8" ht="12.95" customHeight="1" x14ac:dyDescent="0.25">
      <c r="A90" s="226"/>
      <c r="B90" s="227"/>
      <c r="C90" s="228"/>
      <c r="D90" s="99">
        <v>324</v>
      </c>
      <c r="E90" s="100" t="s">
        <v>184</v>
      </c>
      <c r="F90" s="177">
        <f>SUM(F91)</f>
        <v>0</v>
      </c>
      <c r="G90" s="177">
        <f t="shared" ref="G90" si="5">SUM(G91)</f>
        <v>0</v>
      </c>
      <c r="H90" s="80"/>
    </row>
    <row r="91" spans="1:8" ht="12.95" customHeight="1" x14ac:dyDescent="0.25">
      <c r="A91" s="229"/>
      <c r="B91" s="230"/>
      <c r="C91" s="231"/>
      <c r="D91" s="101">
        <v>3241</v>
      </c>
      <c r="E91" s="102" t="s">
        <v>185</v>
      </c>
      <c r="F91" s="178">
        <v>0</v>
      </c>
      <c r="G91" s="178">
        <v>0</v>
      </c>
      <c r="H91" s="80"/>
    </row>
    <row r="92" spans="1:8" ht="12.95" customHeight="1" x14ac:dyDescent="0.25">
      <c r="A92" s="226"/>
      <c r="B92" s="227"/>
      <c r="C92" s="228"/>
      <c r="D92" s="99">
        <v>329</v>
      </c>
      <c r="E92" s="100" t="s">
        <v>112</v>
      </c>
      <c r="F92" s="177"/>
      <c r="G92" s="177">
        <f>SUM(G93:G98)</f>
        <v>3723.19</v>
      </c>
      <c r="H92" s="80"/>
    </row>
    <row r="93" spans="1:8" ht="12.95" customHeight="1" x14ac:dyDescent="0.25">
      <c r="A93" s="229"/>
      <c r="B93" s="230"/>
      <c r="C93" s="231"/>
      <c r="D93" s="105">
        <v>3291</v>
      </c>
      <c r="E93" s="106" t="s">
        <v>113</v>
      </c>
      <c r="F93" s="179">
        <v>0</v>
      </c>
      <c r="G93" s="179">
        <v>0.02</v>
      </c>
      <c r="H93" s="80"/>
    </row>
    <row r="94" spans="1:8" ht="12.95" customHeight="1" x14ac:dyDescent="0.25">
      <c r="A94" s="107"/>
      <c r="B94" s="108"/>
      <c r="C94" s="109"/>
      <c r="D94" s="105">
        <v>3292</v>
      </c>
      <c r="E94" s="106" t="s">
        <v>63</v>
      </c>
      <c r="F94" s="179"/>
      <c r="G94" s="179">
        <v>273.08</v>
      </c>
      <c r="H94" s="80"/>
    </row>
    <row r="95" spans="1:8" ht="12.95" customHeight="1" x14ac:dyDescent="0.25">
      <c r="A95" s="229"/>
      <c r="B95" s="230"/>
      <c r="C95" s="231"/>
      <c r="D95" s="105">
        <v>3293</v>
      </c>
      <c r="E95" s="106" t="s">
        <v>64</v>
      </c>
      <c r="F95" s="179"/>
      <c r="G95" s="179">
        <v>24.4</v>
      </c>
      <c r="H95" s="80"/>
    </row>
    <row r="96" spans="1:8" ht="12.95" customHeight="1" x14ac:dyDescent="0.25">
      <c r="A96" s="229"/>
      <c r="B96" s="230"/>
      <c r="C96" s="231"/>
      <c r="D96" s="105">
        <v>3294</v>
      </c>
      <c r="E96" s="106" t="s">
        <v>114</v>
      </c>
      <c r="F96" s="179"/>
      <c r="G96" s="179">
        <v>121.36</v>
      </c>
      <c r="H96" s="80"/>
    </row>
    <row r="97" spans="1:8" ht="12.95" customHeight="1" x14ac:dyDescent="0.25">
      <c r="A97" s="229"/>
      <c r="B97" s="230"/>
      <c r="C97" s="231"/>
      <c r="D97" s="105">
        <v>3295</v>
      </c>
      <c r="E97" s="106" t="s">
        <v>103</v>
      </c>
      <c r="F97" s="179"/>
      <c r="G97" s="179">
        <v>1755.25</v>
      </c>
      <c r="H97" s="80"/>
    </row>
    <row r="98" spans="1:8" ht="12.95" customHeight="1" x14ac:dyDescent="0.25">
      <c r="A98" s="229"/>
      <c r="B98" s="230"/>
      <c r="C98" s="231"/>
      <c r="D98" s="101">
        <v>3299</v>
      </c>
      <c r="E98" s="102" t="s">
        <v>97</v>
      </c>
      <c r="F98" s="178"/>
      <c r="G98" s="178">
        <v>1549.08</v>
      </c>
      <c r="H98" s="80"/>
    </row>
    <row r="99" spans="1:8" ht="12.95" customHeight="1" x14ac:dyDescent="0.25">
      <c r="A99" s="223">
        <v>34</v>
      </c>
      <c r="B99" s="224"/>
      <c r="C99" s="225"/>
      <c r="D99" s="89"/>
      <c r="E99" s="89" t="s">
        <v>67</v>
      </c>
      <c r="F99" s="173">
        <v>809</v>
      </c>
      <c r="G99" s="173">
        <f>SUM(G100)</f>
        <v>387.98</v>
      </c>
      <c r="H99" s="80">
        <f t="shared" ref="H99:H144" si="6">G99/F99</f>
        <v>0.47957972805933252</v>
      </c>
    </row>
    <row r="100" spans="1:8" ht="12.95" customHeight="1" x14ac:dyDescent="0.25">
      <c r="A100" s="226"/>
      <c r="B100" s="227"/>
      <c r="C100" s="228"/>
      <c r="D100" s="99">
        <v>343</v>
      </c>
      <c r="E100" s="100" t="s">
        <v>68</v>
      </c>
      <c r="F100" s="177"/>
      <c r="G100" s="177">
        <f>SUM(G101:G102)</f>
        <v>387.98</v>
      </c>
      <c r="H100" s="80"/>
    </row>
    <row r="101" spans="1:8" ht="12.95" customHeight="1" x14ac:dyDescent="0.25">
      <c r="A101" s="229"/>
      <c r="B101" s="230"/>
      <c r="C101" s="231"/>
      <c r="D101" s="101">
        <v>3431</v>
      </c>
      <c r="E101" s="102" t="s">
        <v>115</v>
      </c>
      <c r="F101" s="178"/>
      <c r="G101" s="178">
        <v>387.93</v>
      </c>
      <c r="H101" s="80"/>
    </row>
    <row r="102" spans="1:8" ht="12.95" customHeight="1" x14ac:dyDescent="0.25">
      <c r="A102" s="107"/>
      <c r="B102" s="108"/>
      <c r="C102" s="109"/>
      <c r="D102" s="110">
        <v>3433</v>
      </c>
      <c r="E102" s="111" t="s">
        <v>70</v>
      </c>
      <c r="F102" s="178">
        <v>0</v>
      </c>
      <c r="G102" s="178">
        <v>0.05</v>
      </c>
      <c r="H102" s="80"/>
    </row>
    <row r="103" spans="1:8" ht="12.95" customHeight="1" x14ac:dyDescent="0.25">
      <c r="A103" s="250" t="s">
        <v>168</v>
      </c>
      <c r="B103" s="251"/>
      <c r="C103" s="252"/>
      <c r="D103" s="79"/>
      <c r="E103" s="79" t="s">
        <v>169</v>
      </c>
      <c r="F103" s="170"/>
      <c r="G103" s="170"/>
      <c r="H103" s="80"/>
    </row>
    <row r="104" spans="1:8" ht="12.95" customHeight="1" x14ac:dyDescent="0.25">
      <c r="A104" s="256">
        <v>11</v>
      </c>
      <c r="B104" s="257"/>
      <c r="C104" s="258"/>
      <c r="D104" s="95"/>
      <c r="E104" s="84" t="s">
        <v>25</v>
      </c>
      <c r="F104" s="171">
        <f>F105</f>
        <v>0</v>
      </c>
      <c r="G104" s="171">
        <f>G105</f>
        <v>975</v>
      </c>
      <c r="H104" s="80"/>
    </row>
    <row r="105" spans="1:8" ht="12.95" customHeight="1" x14ac:dyDescent="0.25">
      <c r="A105" s="96">
        <v>3</v>
      </c>
      <c r="B105" s="97"/>
      <c r="C105" s="98"/>
      <c r="D105" s="98"/>
      <c r="E105" s="88"/>
      <c r="F105" s="172">
        <f>F106</f>
        <v>0</v>
      </c>
      <c r="G105" s="172">
        <f>G106</f>
        <v>975</v>
      </c>
      <c r="H105" s="80"/>
    </row>
    <row r="106" spans="1:8" ht="12.95" customHeight="1" x14ac:dyDescent="0.25">
      <c r="A106" s="223">
        <v>32</v>
      </c>
      <c r="B106" s="224"/>
      <c r="C106" s="225"/>
      <c r="D106" s="89"/>
      <c r="E106" s="89" t="s">
        <v>37</v>
      </c>
      <c r="F106" s="173">
        <f>SUM(F107,F109)</f>
        <v>0</v>
      </c>
      <c r="G106" s="173">
        <f>SUM(G107,G109)</f>
        <v>975</v>
      </c>
      <c r="H106" s="80"/>
    </row>
    <row r="107" spans="1:8" ht="12.95" customHeight="1" x14ac:dyDescent="0.25">
      <c r="A107" s="226"/>
      <c r="B107" s="227"/>
      <c r="C107" s="228"/>
      <c r="D107" s="103">
        <v>322</v>
      </c>
      <c r="E107" s="103" t="s">
        <v>38</v>
      </c>
      <c r="F107" s="172"/>
      <c r="G107" s="172">
        <f>SUM(G108:G108)</f>
        <v>445</v>
      </c>
      <c r="H107" s="80"/>
    </row>
    <row r="108" spans="1:8" ht="12.95" customHeight="1" x14ac:dyDescent="0.25">
      <c r="A108" s="229"/>
      <c r="B108" s="230"/>
      <c r="C108" s="231"/>
      <c r="D108" s="104">
        <v>3222</v>
      </c>
      <c r="E108" s="104" t="s">
        <v>170</v>
      </c>
      <c r="F108" s="175"/>
      <c r="G108" s="175">
        <v>445</v>
      </c>
      <c r="H108" s="80"/>
    </row>
    <row r="109" spans="1:8" ht="12.95" customHeight="1" x14ac:dyDescent="0.25">
      <c r="A109" s="226"/>
      <c r="B109" s="227"/>
      <c r="C109" s="228"/>
      <c r="D109" s="187">
        <v>329</v>
      </c>
      <c r="E109" s="188" t="s">
        <v>171</v>
      </c>
      <c r="F109" s="189"/>
      <c r="G109" s="189">
        <f>SUM(G110:G111)</f>
        <v>530</v>
      </c>
      <c r="H109" s="80"/>
    </row>
    <row r="110" spans="1:8" ht="12.95" customHeight="1" x14ac:dyDescent="0.25">
      <c r="A110" s="229"/>
      <c r="B110" s="230"/>
      <c r="C110" s="231"/>
      <c r="D110" s="190">
        <v>3291</v>
      </c>
      <c r="E110" s="196" t="s">
        <v>113</v>
      </c>
      <c r="F110" s="185"/>
      <c r="G110" s="185">
        <v>510</v>
      </c>
      <c r="H110" s="80"/>
    </row>
    <row r="111" spans="1:8" ht="12.95" customHeight="1" x14ac:dyDescent="0.25">
      <c r="A111" s="107"/>
      <c r="B111" s="108"/>
      <c r="C111" s="138"/>
      <c r="D111" s="192">
        <v>3299</v>
      </c>
      <c r="E111" s="193" t="s">
        <v>51</v>
      </c>
      <c r="F111" s="185"/>
      <c r="G111" s="185">
        <v>20</v>
      </c>
      <c r="H111" s="80"/>
    </row>
    <row r="112" spans="1:8" ht="25.5" customHeight="1" x14ac:dyDescent="0.25">
      <c r="A112" s="250" t="s">
        <v>116</v>
      </c>
      <c r="B112" s="251"/>
      <c r="C112" s="252"/>
      <c r="D112" s="135"/>
      <c r="E112" s="186" t="s">
        <v>117</v>
      </c>
      <c r="F112" s="170">
        <f>SUM(F113,F118)</f>
        <v>12695</v>
      </c>
      <c r="G112" s="170">
        <f>SUM(G113,G118)</f>
        <v>6051.09</v>
      </c>
      <c r="H112" s="80">
        <f t="shared" ref="H112" si="7">G112/F112</f>
        <v>0.47665143757384798</v>
      </c>
    </row>
    <row r="113" spans="1:8" ht="12.75" customHeight="1" x14ac:dyDescent="0.25">
      <c r="A113" s="128">
        <v>11</v>
      </c>
      <c r="B113" s="129"/>
      <c r="C113" s="83"/>
      <c r="D113" s="130"/>
      <c r="E113" s="130" t="s">
        <v>25</v>
      </c>
      <c r="F113" s="171">
        <f>F114</f>
        <v>0</v>
      </c>
      <c r="G113" s="171">
        <f>G114</f>
        <v>996.32</v>
      </c>
      <c r="H113" s="80"/>
    </row>
    <row r="114" spans="1:8" ht="12.75" customHeight="1" x14ac:dyDescent="0.25">
      <c r="A114" s="140">
        <v>3</v>
      </c>
      <c r="B114" s="141"/>
      <c r="C114" s="87"/>
      <c r="D114" s="142"/>
      <c r="E114" s="142"/>
      <c r="F114" s="172">
        <f t="shared" ref="F114" si="8">SUM(F115+F122)</f>
        <v>0</v>
      </c>
      <c r="G114" s="172">
        <f>G115</f>
        <v>996.32</v>
      </c>
      <c r="H114" s="80"/>
    </row>
    <row r="115" spans="1:8" ht="12.75" customHeight="1" x14ac:dyDescent="0.25">
      <c r="A115" s="223">
        <v>31</v>
      </c>
      <c r="B115" s="224"/>
      <c r="C115" s="225"/>
      <c r="D115" s="145"/>
      <c r="E115" s="145" t="s">
        <v>28</v>
      </c>
      <c r="F115" s="173">
        <v>0</v>
      </c>
      <c r="G115" s="173">
        <f>G116</f>
        <v>996.32</v>
      </c>
      <c r="H115" s="80"/>
    </row>
    <row r="116" spans="1:8" ht="12.75" customHeight="1" x14ac:dyDescent="0.25">
      <c r="A116" s="226"/>
      <c r="B116" s="227"/>
      <c r="C116" s="228"/>
      <c r="D116" s="103">
        <v>312</v>
      </c>
      <c r="E116" s="103" t="s">
        <v>29</v>
      </c>
      <c r="F116" s="172"/>
      <c r="G116" s="172">
        <f>SUM(G117)</f>
        <v>996.32</v>
      </c>
      <c r="H116" s="80"/>
    </row>
    <row r="117" spans="1:8" ht="12.75" customHeight="1" x14ac:dyDescent="0.25">
      <c r="A117" s="229"/>
      <c r="B117" s="230"/>
      <c r="C117" s="231"/>
      <c r="D117" s="104">
        <v>3121</v>
      </c>
      <c r="E117" s="104" t="s">
        <v>29</v>
      </c>
      <c r="F117" s="175"/>
      <c r="G117" s="175">
        <v>996.32</v>
      </c>
      <c r="H117" s="80"/>
    </row>
    <row r="118" spans="1:8" ht="12.95" customHeight="1" x14ac:dyDescent="0.25">
      <c r="A118" s="128">
        <v>51</v>
      </c>
      <c r="B118" s="129"/>
      <c r="C118" s="83"/>
      <c r="D118" s="130"/>
      <c r="E118" s="130" t="s">
        <v>30</v>
      </c>
      <c r="F118" s="171">
        <f>F119</f>
        <v>12695</v>
      </c>
      <c r="G118" s="171">
        <f>G119</f>
        <v>5054.7700000000004</v>
      </c>
      <c r="H118" s="80">
        <f t="shared" si="6"/>
        <v>0.39817014572666409</v>
      </c>
    </row>
    <row r="119" spans="1:8" ht="12.95" customHeight="1" x14ac:dyDescent="0.25">
      <c r="A119" s="140">
        <v>3</v>
      </c>
      <c r="B119" s="141"/>
      <c r="C119" s="87"/>
      <c r="D119" s="142"/>
      <c r="E119" s="142"/>
      <c r="F119" s="172">
        <f t="shared" ref="F119" si="9">SUM(F120+F127)</f>
        <v>12695</v>
      </c>
      <c r="G119" s="172">
        <f>SUM(G120+G127)</f>
        <v>5054.7700000000004</v>
      </c>
      <c r="H119" s="80">
        <f t="shared" si="6"/>
        <v>0.39817014572666409</v>
      </c>
    </row>
    <row r="120" spans="1:8" ht="12.95" customHeight="1" x14ac:dyDescent="0.25">
      <c r="A120" s="223">
        <v>31</v>
      </c>
      <c r="B120" s="224"/>
      <c r="C120" s="225"/>
      <c r="D120" s="145"/>
      <c r="E120" s="145" t="s">
        <v>28</v>
      </c>
      <c r="F120" s="173">
        <v>11633</v>
      </c>
      <c r="G120" s="173">
        <f>SUM(G121+G123+G125)</f>
        <v>4841.3</v>
      </c>
      <c r="H120" s="80">
        <f t="shared" si="6"/>
        <v>0.41616951775122496</v>
      </c>
    </row>
    <row r="121" spans="1:8" ht="12.95" customHeight="1" x14ac:dyDescent="0.25">
      <c r="A121" s="226"/>
      <c r="B121" s="227"/>
      <c r="C121" s="228"/>
      <c r="D121" s="103">
        <v>311</v>
      </c>
      <c r="E121" s="103" t="s">
        <v>118</v>
      </c>
      <c r="F121" s="172"/>
      <c r="G121" s="172">
        <f>SUM(G122)</f>
        <v>4155.6000000000004</v>
      </c>
      <c r="H121" s="80"/>
    </row>
    <row r="122" spans="1:8" ht="12.95" customHeight="1" x14ac:dyDescent="0.25">
      <c r="A122" s="229"/>
      <c r="B122" s="230"/>
      <c r="C122" s="231"/>
      <c r="D122" s="104">
        <v>3111</v>
      </c>
      <c r="E122" s="104" t="s">
        <v>32</v>
      </c>
      <c r="F122" s="175"/>
      <c r="G122" s="175">
        <v>4155.6000000000004</v>
      </c>
      <c r="H122" s="80"/>
    </row>
    <row r="123" spans="1:8" ht="12.95" customHeight="1" x14ac:dyDescent="0.25">
      <c r="A123" s="226"/>
      <c r="B123" s="227"/>
      <c r="C123" s="228"/>
      <c r="D123" s="103">
        <v>312</v>
      </c>
      <c r="E123" s="103" t="s">
        <v>29</v>
      </c>
      <c r="F123" s="172">
        <f t="shared" ref="F123" si="10">SUM(F124)</f>
        <v>0</v>
      </c>
      <c r="G123" s="172">
        <f>SUM(G124)</f>
        <v>0</v>
      </c>
      <c r="H123" s="80"/>
    </row>
    <row r="124" spans="1:8" ht="12.95" customHeight="1" x14ac:dyDescent="0.25">
      <c r="A124" s="229"/>
      <c r="B124" s="230"/>
      <c r="C124" s="231"/>
      <c r="D124" s="104">
        <v>3121</v>
      </c>
      <c r="E124" s="104" t="s">
        <v>29</v>
      </c>
      <c r="F124" s="175">
        <v>0</v>
      </c>
      <c r="G124" s="175">
        <v>0</v>
      </c>
      <c r="H124" s="80"/>
    </row>
    <row r="125" spans="1:8" ht="12.95" customHeight="1" x14ac:dyDescent="0.25">
      <c r="A125" s="226"/>
      <c r="B125" s="227"/>
      <c r="C125" s="228"/>
      <c r="D125" s="103">
        <v>313</v>
      </c>
      <c r="E125" s="103" t="s">
        <v>35</v>
      </c>
      <c r="F125" s="172"/>
      <c r="G125" s="172">
        <f>SUM(G126)</f>
        <v>685.7</v>
      </c>
      <c r="H125" s="80"/>
    </row>
    <row r="126" spans="1:8" ht="12.95" customHeight="1" x14ac:dyDescent="0.25">
      <c r="A126" s="229"/>
      <c r="B126" s="230"/>
      <c r="C126" s="231"/>
      <c r="D126" s="104">
        <v>3132</v>
      </c>
      <c r="E126" s="104" t="s">
        <v>90</v>
      </c>
      <c r="F126" s="175">
        <v>0</v>
      </c>
      <c r="G126" s="175">
        <v>685.7</v>
      </c>
      <c r="H126" s="80"/>
    </row>
    <row r="127" spans="1:8" ht="12.95" customHeight="1" x14ac:dyDescent="0.25">
      <c r="A127" s="223">
        <v>32</v>
      </c>
      <c r="B127" s="224"/>
      <c r="C127" s="225"/>
      <c r="D127" s="145"/>
      <c r="E127" s="145" t="s">
        <v>37</v>
      </c>
      <c r="F127" s="173">
        <v>1062</v>
      </c>
      <c r="G127" s="173">
        <f>SUM(G128)</f>
        <v>213.47</v>
      </c>
      <c r="H127" s="80">
        <f t="shared" si="6"/>
        <v>0.2010075329566855</v>
      </c>
    </row>
    <row r="128" spans="1:8" ht="12.95" customHeight="1" x14ac:dyDescent="0.25">
      <c r="A128" s="226"/>
      <c r="B128" s="227"/>
      <c r="C128" s="228"/>
      <c r="D128" s="103">
        <v>321</v>
      </c>
      <c r="E128" s="103" t="s">
        <v>47</v>
      </c>
      <c r="F128" s="172"/>
      <c r="G128" s="172">
        <f>SUM(G130:G130)</f>
        <v>213.47</v>
      </c>
      <c r="H128" s="80"/>
    </row>
    <row r="129" spans="1:8" ht="12.95" customHeight="1" x14ac:dyDescent="0.25">
      <c r="A129" s="107"/>
      <c r="B129" s="108"/>
      <c r="C129" s="138"/>
      <c r="D129" s="104">
        <v>3211</v>
      </c>
      <c r="E129" s="104" t="s">
        <v>48</v>
      </c>
      <c r="F129" s="175">
        <v>0</v>
      </c>
      <c r="G129" s="175">
        <v>0</v>
      </c>
      <c r="H129" s="80"/>
    </row>
    <row r="130" spans="1:8" ht="12.95" customHeight="1" x14ac:dyDescent="0.25">
      <c r="A130" s="229"/>
      <c r="B130" s="230"/>
      <c r="C130" s="231"/>
      <c r="D130" s="104">
        <v>3212</v>
      </c>
      <c r="E130" s="104" t="s">
        <v>119</v>
      </c>
      <c r="F130" s="175"/>
      <c r="G130" s="175">
        <v>213.47</v>
      </c>
      <c r="H130" s="80"/>
    </row>
    <row r="131" spans="1:8" ht="12.95" customHeight="1" x14ac:dyDescent="0.25">
      <c r="A131" s="250" t="s">
        <v>120</v>
      </c>
      <c r="B131" s="251"/>
      <c r="C131" s="252"/>
      <c r="D131" s="135"/>
      <c r="E131" s="186" t="s">
        <v>121</v>
      </c>
      <c r="F131" s="170"/>
      <c r="G131" s="170"/>
      <c r="H131" s="80"/>
    </row>
    <row r="132" spans="1:8" ht="12.95" customHeight="1" x14ac:dyDescent="0.25">
      <c r="A132" s="241">
        <v>11</v>
      </c>
      <c r="B132" s="242"/>
      <c r="C132" s="243"/>
      <c r="D132" s="130"/>
      <c r="E132" s="130" t="s">
        <v>25</v>
      </c>
      <c r="F132" s="171">
        <f>F133</f>
        <v>1274</v>
      </c>
      <c r="G132" s="171">
        <f>G133</f>
        <v>637.08000000000004</v>
      </c>
      <c r="H132" s="80">
        <f t="shared" si="6"/>
        <v>0.50006279434850864</v>
      </c>
    </row>
    <row r="133" spans="1:8" ht="12.95" customHeight="1" x14ac:dyDescent="0.25">
      <c r="A133" s="253">
        <v>3</v>
      </c>
      <c r="B133" s="254"/>
      <c r="C133" s="255"/>
      <c r="D133" s="142"/>
      <c r="E133" s="142" t="s">
        <v>27</v>
      </c>
      <c r="F133" s="172">
        <f>F134</f>
        <v>1274</v>
      </c>
      <c r="G133" s="172">
        <f>G134</f>
        <v>637.08000000000004</v>
      </c>
      <c r="H133" s="80">
        <f t="shared" si="6"/>
        <v>0.50006279434850864</v>
      </c>
    </row>
    <row r="134" spans="1:8" ht="12.95" customHeight="1" x14ac:dyDescent="0.25">
      <c r="A134" s="223">
        <v>31</v>
      </c>
      <c r="B134" s="224"/>
      <c r="C134" s="225"/>
      <c r="D134" s="145"/>
      <c r="E134" s="145" t="s">
        <v>28</v>
      </c>
      <c r="F134" s="173">
        <v>1274</v>
      </c>
      <c r="G134" s="173">
        <f>G135</f>
        <v>637.08000000000004</v>
      </c>
      <c r="H134" s="80">
        <f t="shared" si="6"/>
        <v>0.50006279434850864</v>
      </c>
    </row>
    <row r="135" spans="1:8" ht="12.95" customHeight="1" x14ac:dyDescent="0.25">
      <c r="A135" s="226"/>
      <c r="B135" s="227"/>
      <c r="C135" s="228"/>
      <c r="D135" s="103">
        <v>312</v>
      </c>
      <c r="E135" s="103" t="s">
        <v>29</v>
      </c>
      <c r="F135" s="172"/>
      <c r="G135" s="172">
        <f>SUM(G136)</f>
        <v>637.08000000000004</v>
      </c>
      <c r="H135" s="80"/>
    </row>
    <row r="136" spans="1:8" ht="12.95" customHeight="1" x14ac:dyDescent="0.25">
      <c r="A136" s="229"/>
      <c r="B136" s="230"/>
      <c r="C136" s="231"/>
      <c r="D136" s="104">
        <v>3121</v>
      </c>
      <c r="E136" s="104" t="s">
        <v>29</v>
      </c>
      <c r="F136" s="175"/>
      <c r="G136" s="175">
        <v>637.08000000000004</v>
      </c>
      <c r="H136" s="80"/>
    </row>
    <row r="137" spans="1:8" ht="12.95" customHeight="1" x14ac:dyDescent="0.25">
      <c r="A137" s="250" t="s">
        <v>122</v>
      </c>
      <c r="B137" s="251"/>
      <c r="C137" s="252"/>
      <c r="D137" s="135"/>
      <c r="E137" s="186" t="s">
        <v>123</v>
      </c>
      <c r="F137" s="170"/>
      <c r="G137" s="170"/>
      <c r="H137" s="80"/>
    </row>
    <row r="138" spans="1:8" ht="12.95" customHeight="1" x14ac:dyDescent="0.25">
      <c r="A138" s="241">
        <v>51</v>
      </c>
      <c r="B138" s="242"/>
      <c r="C138" s="243"/>
      <c r="D138" s="130"/>
      <c r="E138" s="130" t="s">
        <v>19</v>
      </c>
      <c r="F138" s="171">
        <v>0</v>
      </c>
      <c r="G138" s="171">
        <v>0</v>
      </c>
      <c r="H138" s="80"/>
    </row>
    <row r="139" spans="1:8" ht="12.95" customHeight="1" x14ac:dyDescent="0.25">
      <c r="A139" s="140">
        <v>3</v>
      </c>
      <c r="B139" s="141"/>
      <c r="C139" s="87"/>
      <c r="D139" s="142"/>
      <c r="E139" s="142"/>
      <c r="F139" s="172">
        <f t="shared" ref="F139" si="11">SUM(F140:F140)</f>
        <v>0</v>
      </c>
      <c r="G139" s="172">
        <f>SUM(G140:G140)</f>
        <v>0</v>
      </c>
      <c r="H139" s="80"/>
    </row>
    <row r="140" spans="1:8" ht="12.95" customHeight="1" x14ac:dyDescent="0.25">
      <c r="A140" s="223">
        <v>32</v>
      </c>
      <c r="B140" s="224"/>
      <c r="C140" s="225"/>
      <c r="D140" s="145"/>
      <c r="E140" s="145" t="s">
        <v>37</v>
      </c>
      <c r="F140" s="173">
        <v>0</v>
      </c>
      <c r="G140" s="173">
        <v>0</v>
      </c>
      <c r="H140" s="80"/>
    </row>
    <row r="141" spans="1:8" ht="12.95" customHeight="1" x14ac:dyDescent="0.25">
      <c r="A141" s="247"/>
      <c r="B141" s="248"/>
      <c r="C141" s="249"/>
      <c r="D141" s="187">
        <v>322</v>
      </c>
      <c r="E141" s="188" t="s">
        <v>38</v>
      </c>
      <c r="F141" s="189">
        <f t="shared" ref="F141" si="12">SUM(F142:F142)</f>
        <v>0</v>
      </c>
      <c r="G141" s="189">
        <f>SUM(G142:G142)</f>
        <v>0</v>
      </c>
      <c r="H141" s="80"/>
    </row>
    <row r="142" spans="1:8" ht="12.95" customHeight="1" x14ac:dyDescent="0.25">
      <c r="A142" s="90"/>
      <c r="B142" s="91"/>
      <c r="C142" s="92"/>
      <c r="D142" s="190">
        <v>3222</v>
      </c>
      <c r="E142" s="191" t="s">
        <v>49</v>
      </c>
      <c r="F142" s="185">
        <v>0</v>
      </c>
      <c r="G142" s="185">
        <v>0</v>
      </c>
      <c r="H142" s="80"/>
    </row>
    <row r="143" spans="1:8" ht="12.95" customHeight="1" x14ac:dyDescent="0.25">
      <c r="A143" s="250" t="s">
        <v>124</v>
      </c>
      <c r="B143" s="251"/>
      <c r="C143" s="252"/>
      <c r="D143" s="135"/>
      <c r="E143" s="186" t="s">
        <v>125</v>
      </c>
      <c r="F143" s="170">
        <f>SUM(F144,F159,F166)</f>
        <v>15014</v>
      </c>
      <c r="G143" s="170">
        <f>SUM(G144,G159,G166)</f>
        <v>23626.05</v>
      </c>
      <c r="H143" s="80">
        <f t="shared" si="6"/>
        <v>1.5736013054482483</v>
      </c>
    </row>
    <row r="144" spans="1:8" ht="12.95" customHeight="1" x14ac:dyDescent="0.25">
      <c r="A144" s="128">
        <v>31</v>
      </c>
      <c r="B144" s="129"/>
      <c r="C144" s="83"/>
      <c r="D144" s="130"/>
      <c r="E144" s="130" t="s">
        <v>23</v>
      </c>
      <c r="F144" s="171">
        <f>F145</f>
        <v>4396</v>
      </c>
      <c r="G144" s="171">
        <f>G145</f>
        <v>1510.7800000000002</v>
      </c>
      <c r="H144" s="80">
        <f t="shared" si="6"/>
        <v>0.34367151956323938</v>
      </c>
    </row>
    <row r="145" spans="1:8" ht="12.95" customHeight="1" x14ac:dyDescent="0.25">
      <c r="A145" s="140">
        <v>3</v>
      </c>
      <c r="B145" s="141"/>
      <c r="C145" s="87"/>
      <c r="D145" s="142"/>
      <c r="E145" s="142"/>
      <c r="F145" s="172">
        <f>SUM(F146,F156)</f>
        <v>4396</v>
      </c>
      <c r="G145" s="172">
        <f>SUM(G146,G156)</f>
        <v>1510.7800000000002</v>
      </c>
      <c r="H145" s="80">
        <f t="shared" ref="H145:H161" si="13">G145/F145</f>
        <v>0.34367151956323938</v>
      </c>
    </row>
    <row r="146" spans="1:8" ht="12.95" customHeight="1" x14ac:dyDescent="0.25">
      <c r="A146" s="223">
        <v>32</v>
      </c>
      <c r="B146" s="224"/>
      <c r="C146" s="225"/>
      <c r="D146" s="145"/>
      <c r="E146" s="145" t="s">
        <v>37</v>
      </c>
      <c r="F146" s="173">
        <v>4396</v>
      </c>
      <c r="G146" s="173">
        <f>SUM(G147,G151)</f>
        <v>1504.88</v>
      </c>
      <c r="H146" s="80">
        <f t="shared" si="13"/>
        <v>0.34232939035486809</v>
      </c>
    </row>
    <row r="147" spans="1:8" ht="12.95" customHeight="1" x14ac:dyDescent="0.25">
      <c r="A147" s="140"/>
      <c r="B147" s="141"/>
      <c r="C147" s="87"/>
      <c r="D147" s="142">
        <v>322</v>
      </c>
      <c r="E147" s="142" t="s">
        <v>38</v>
      </c>
      <c r="F147" s="172"/>
      <c r="G147" s="172">
        <f>SUM(G148:G150)</f>
        <v>1144.8800000000001</v>
      </c>
      <c r="H147" s="80"/>
    </row>
    <row r="148" spans="1:8" ht="12.95" customHeight="1" x14ac:dyDescent="0.25">
      <c r="A148" s="90"/>
      <c r="B148" s="91"/>
      <c r="C148" s="92"/>
      <c r="D148" s="93">
        <v>3221</v>
      </c>
      <c r="E148" s="93" t="s">
        <v>126</v>
      </c>
      <c r="F148" s="175"/>
      <c r="G148" s="175">
        <v>1094.8800000000001</v>
      </c>
      <c r="H148" s="80"/>
    </row>
    <row r="149" spans="1:8" ht="12.95" customHeight="1" x14ac:dyDescent="0.25">
      <c r="A149" s="90"/>
      <c r="B149" s="91"/>
      <c r="C149" s="92"/>
      <c r="D149" s="93">
        <v>3224</v>
      </c>
      <c r="E149" s="93" t="s">
        <v>127</v>
      </c>
      <c r="F149" s="175"/>
      <c r="G149" s="175">
        <v>50</v>
      </c>
      <c r="H149" s="80"/>
    </row>
    <row r="150" spans="1:8" ht="12.95" customHeight="1" x14ac:dyDescent="0.25">
      <c r="A150" s="90"/>
      <c r="B150" s="91"/>
      <c r="C150" s="92"/>
      <c r="D150" s="93">
        <v>3227</v>
      </c>
      <c r="E150" s="93" t="s">
        <v>166</v>
      </c>
      <c r="F150" s="175">
        <v>0</v>
      </c>
      <c r="G150" s="175">
        <v>0</v>
      </c>
      <c r="H150" s="80"/>
    </row>
    <row r="151" spans="1:8" ht="12.95" customHeight="1" x14ac:dyDescent="0.25">
      <c r="A151" s="247"/>
      <c r="B151" s="248"/>
      <c r="C151" s="249"/>
      <c r="D151" s="103">
        <v>323</v>
      </c>
      <c r="E151" s="103" t="s">
        <v>41</v>
      </c>
      <c r="F151" s="172"/>
      <c r="G151" s="172">
        <f>SUM(G152:G155)</f>
        <v>360</v>
      </c>
      <c r="H151" s="80"/>
    </row>
    <row r="152" spans="1:8" ht="12.95" customHeight="1" x14ac:dyDescent="0.25">
      <c r="A152" s="90"/>
      <c r="B152" s="91"/>
      <c r="C152" s="112"/>
      <c r="D152" s="104">
        <v>3231</v>
      </c>
      <c r="E152" s="104" t="s">
        <v>42</v>
      </c>
      <c r="F152" s="175"/>
      <c r="G152" s="175">
        <v>100</v>
      </c>
      <c r="H152" s="80"/>
    </row>
    <row r="153" spans="1:8" ht="12.95" customHeight="1" x14ac:dyDescent="0.25">
      <c r="A153" s="90"/>
      <c r="B153" s="91"/>
      <c r="C153" s="112"/>
      <c r="D153" s="104">
        <v>3232</v>
      </c>
      <c r="E153" s="104" t="s">
        <v>128</v>
      </c>
      <c r="F153" s="175"/>
      <c r="G153" s="175">
        <v>100</v>
      </c>
      <c r="H153" s="80"/>
    </row>
    <row r="154" spans="1:8" ht="12.95" customHeight="1" x14ac:dyDescent="0.25">
      <c r="A154" s="90"/>
      <c r="B154" s="91"/>
      <c r="C154" s="92"/>
      <c r="D154" s="104">
        <v>3234</v>
      </c>
      <c r="E154" s="104" t="s">
        <v>44</v>
      </c>
      <c r="F154" s="175"/>
      <c r="G154" s="175">
        <v>160</v>
      </c>
      <c r="H154" s="80"/>
    </row>
    <row r="155" spans="1:8" ht="12.95" customHeight="1" x14ac:dyDescent="0.25">
      <c r="A155" s="90"/>
      <c r="B155" s="91"/>
      <c r="C155" s="92"/>
      <c r="D155" s="113">
        <v>3237</v>
      </c>
      <c r="E155" s="113" t="s">
        <v>45</v>
      </c>
      <c r="F155" s="175">
        <v>0</v>
      </c>
      <c r="G155" s="175">
        <v>0</v>
      </c>
      <c r="H155" s="80"/>
    </row>
    <row r="156" spans="1:8" ht="12.95" customHeight="1" x14ac:dyDescent="0.25">
      <c r="A156" s="223">
        <v>34</v>
      </c>
      <c r="B156" s="224"/>
      <c r="C156" s="225"/>
      <c r="D156" s="145"/>
      <c r="E156" s="145" t="s">
        <v>67</v>
      </c>
      <c r="F156" s="173">
        <f t="shared" ref="F156" si="14">SUM(F157)</f>
        <v>0</v>
      </c>
      <c r="G156" s="173">
        <f>SUM(G157)</f>
        <v>5.9</v>
      </c>
      <c r="H156" s="80"/>
    </row>
    <row r="157" spans="1:8" ht="12.95" customHeight="1" x14ac:dyDescent="0.25">
      <c r="A157" s="226"/>
      <c r="B157" s="227"/>
      <c r="C157" s="228"/>
      <c r="D157" s="187">
        <v>343</v>
      </c>
      <c r="E157" s="188" t="s">
        <v>68</v>
      </c>
      <c r="F157" s="189">
        <f>SUM(F158)</f>
        <v>0</v>
      </c>
      <c r="G157" s="189">
        <f>SUM(G158)</f>
        <v>5.9</v>
      </c>
      <c r="H157" s="80"/>
    </row>
    <row r="158" spans="1:8" ht="12.95" customHeight="1" x14ac:dyDescent="0.25">
      <c r="A158" s="229"/>
      <c r="B158" s="230"/>
      <c r="C158" s="231"/>
      <c r="D158" s="190">
        <v>3431</v>
      </c>
      <c r="E158" s="191" t="s">
        <v>115</v>
      </c>
      <c r="F158" s="185">
        <v>0</v>
      </c>
      <c r="G158" s="185">
        <v>5.9</v>
      </c>
      <c r="H158" s="80"/>
    </row>
    <row r="159" spans="1:8" ht="12.95" customHeight="1" x14ac:dyDescent="0.25">
      <c r="A159" s="128">
        <v>51</v>
      </c>
      <c r="B159" s="129"/>
      <c r="C159" s="83"/>
      <c r="D159" s="130"/>
      <c r="E159" s="130" t="s">
        <v>19</v>
      </c>
      <c r="F159" s="171">
        <f>F160</f>
        <v>10618</v>
      </c>
      <c r="G159" s="171">
        <f>G160</f>
        <v>16493.29</v>
      </c>
      <c r="H159" s="80">
        <f t="shared" si="13"/>
        <v>1.5533330194010173</v>
      </c>
    </row>
    <row r="160" spans="1:8" ht="12.95" customHeight="1" x14ac:dyDescent="0.25">
      <c r="A160" s="140">
        <v>3</v>
      </c>
      <c r="B160" s="141"/>
      <c r="C160" s="87"/>
      <c r="D160" s="142"/>
      <c r="E160" s="142"/>
      <c r="F160" s="172">
        <f t="shared" ref="F160" si="15">SUM(F161:F161)</f>
        <v>10618</v>
      </c>
      <c r="G160" s="172">
        <f>SUM(G161)</f>
        <v>16493.29</v>
      </c>
      <c r="H160" s="80">
        <f t="shared" si="13"/>
        <v>1.5533330194010173</v>
      </c>
    </row>
    <row r="161" spans="1:8" ht="12.95" customHeight="1" x14ac:dyDescent="0.25">
      <c r="A161" s="223">
        <v>32</v>
      </c>
      <c r="B161" s="224"/>
      <c r="C161" s="225"/>
      <c r="D161" s="145"/>
      <c r="E161" s="145" t="s">
        <v>37</v>
      </c>
      <c r="F161" s="173">
        <v>10618</v>
      </c>
      <c r="G161" s="173">
        <f>SUM(G162,G164)</f>
        <v>16493.29</v>
      </c>
      <c r="H161" s="80">
        <f t="shared" si="13"/>
        <v>1.5533330194010173</v>
      </c>
    </row>
    <row r="162" spans="1:8" ht="12.95" customHeight="1" x14ac:dyDescent="0.25">
      <c r="A162" s="247"/>
      <c r="B162" s="248"/>
      <c r="C162" s="249"/>
      <c r="D162" s="103">
        <v>321</v>
      </c>
      <c r="E162" s="103" t="s">
        <v>47</v>
      </c>
      <c r="F162" s="172"/>
      <c r="G162" s="172">
        <f>SUM(G163)</f>
        <v>16493.29</v>
      </c>
      <c r="H162" s="80"/>
    </row>
    <row r="163" spans="1:8" ht="12.95" customHeight="1" x14ac:dyDescent="0.25">
      <c r="A163" s="90"/>
      <c r="B163" s="91"/>
      <c r="C163" s="92"/>
      <c r="D163" s="104">
        <v>3213</v>
      </c>
      <c r="E163" s="104" t="s">
        <v>52</v>
      </c>
      <c r="F163" s="175"/>
      <c r="G163" s="175">
        <v>16493.29</v>
      </c>
      <c r="H163" s="80"/>
    </row>
    <row r="164" spans="1:8" ht="12.95" customHeight="1" x14ac:dyDescent="0.25">
      <c r="A164" s="247"/>
      <c r="B164" s="248"/>
      <c r="C164" s="249"/>
      <c r="D164" s="103">
        <v>322</v>
      </c>
      <c r="E164" s="103" t="s">
        <v>38</v>
      </c>
      <c r="F164" s="172"/>
      <c r="G164" s="172">
        <f>SUM(G165)</f>
        <v>0</v>
      </c>
      <c r="H164" s="80"/>
    </row>
    <row r="165" spans="1:8" ht="12.95" customHeight="1" x14ac:dyDescent="0.25">
      <c r="A165" s="90"/>
      <c r="B165" s="91"/>
      <c r="C165" s="92"/>
      <c r="D165" s="104">
        <v>3225</v>
      </c>
      <c r="E165" s="104" t="s">
        <v>109</v>
      </c>
      <c r="F165" s="175"/>
      <c r="G165" s="175">
        <v>0</v>
      </c>
      <c r="H165" s="80"/>
    </row>
    <row r="166" spans="1:8" ht="12.95" customHeight="1" x14ac:dyDescent="0.25">
      <c r="A166" s="241">
        <v>61</v>
      </c>
      <c r="B166" s="242"/>
      <c r="C166" s="243"/>
      <c r="D166" s="130"/>
      <c r="E166" s="130" t="s">
        <v>85</v>
      </c>
      <c r="F166" s="171">
        <f>F167</f>
        <v>0</v>
      </c>
      <c r="G166" s="171">
        <f>G167</f>
        <v>5621.98</v>
      </c>
      <c r="H166" s="80"/>
    </row>
    <row r="167" spans="1:8" ht="12.95" customHeight="1" x14ac:dyDescent="0.25">
      <c r="A167" s="140">
        <v>3</v>
      </c>
      <c r="B167" s="141"/>
      <c r="C167" s="142"/>
      <c r="D167" s="142"/>
      <c r="E167" s="142"/>
      <c r="F167" s="172">
        <f t="shared" ref="F167" si="16">SUM(F171)</f>
        <v>0</v>
      </c>
      <c r="G167" s="172">
        <f>SUM(G168,G171)</f>
        <v>5621.98</v>
      </c>
      <c r="H167" s="80"/>
    </row>
    <row r="168" spans="1:8" ht="12.95" customHeight="1" x14ac:dyDescent="0.25">
      <c r="A168" s="223">
        <v>31</v>
      </c>
      <c r="B168" s="224"/>
      <c r="C168" s="225"/>
      <c r="D168" s="145"/>
      <c r="E168" s="145" t="s">
        <v>28</v>
      </c>
      <c r="F168" s="173">
        <v>0</v>
      </c>
      <c r="G168" s="173">
        <f>SUM(G169)</f>
        <v>483.2</v>
      </c>
      <c r="H168" s="80"/>
    </row>
    <row r="169" spans="1:8" ht="12.95" customHeight="1" x14ac:dyDescent="0.25">
      <c r="A169" s="114"/>
      <c r="B169" s="115"/>
      <c r="C169" s="139"/>
      <c r="D169" s="103">
        <v>312</v>
      </c>
      <c r="E169" s="103" t="s">
        <v>29</v>
      </c>
      <c r="F169" s="172">
        <f>SUM(F170:F171)</f>
        <v>0</v>
      </c>
      <c r="G169" s="172">
        <f>G170</f>
        <v>483.2</v>
      </c>
      <c r="H169" s="80"/>
    </row>
    <row r="170" spans="1:8" ht="12.95" customHeight="1" x14ac:dyDescent="0.25">
      <c r="A170" s="229"/>
      <c r="B170" s="230"/>
      <c r="C170" s="231"/>
      <c r="D170" s="104">
        <v>3121</v>
      </c>
      <c r="E170" s="104" t="s">
        <v>29</v>
      </c>
      <c r="F170" s="175">
        <v>0</v>
      </c>
      <c r="G170" s="175">
        <v>483.2</v>
      </c>
      <c r="H170" s="80"/>
    </row>
    <row r="171" spans="1:8" ht="12.95" customHeight="1" x14ac:dyDescent="0.25">
      <c r="A171" s="223">
        <v>32</v>
      </c>
      <c r="B171" s="224"/>
      <c r="C171" s="225"/>
      <c r="D171" s="145"/>
      <c r="E171" s="145" t="s">
        <v>37</v>
      </c>
      <c r="F171" s="173">
        <v>0</v>
      </c>
      <c r="G171" s="173">
        <f>SUM(G175,G180, G172,G178)</f>
        <v>5138.78</v>
      </c>
      <c r="H171" s="80"/>
    </row>
    <row r="172" spans="1:8" ht="12.95" customHeight="1" x14ac:dyDescent="0.25">
      <c r="A172" s="114"/>
      <c r="B172" s="115"/>
      <c r="C172" s="139"/>
      <c r="D172" s="103">
        <v>321</v>
      </c>
      <c r="E172" s="103" t="s">
        <v>47</v>
      </c>
      <c r="F172" s="172">
        <f>SUM(F173:F175)</f>
        <v>0</v>
      </c>
      <c r="G172" s="172">
        <f>SUM(G173:G174)</f>
        <v>535.43999999999994</v>
      </c>
      <c r="H172" s="80"/>
    </row>
    <row r="173" spans="1:8" ht="12.95" customHeight="1" x14ac:dyDescent="0.25">
      <c r="A173" s="229"/>
      <c r="B173" s="230"/>
      <c r="C173" s="231"/>
      <c r="D173" s="104">
        <v>3211</v>
      </c>
      <c r="E173" s="104" t="s">
        <v>48</v>
      </c>
      <c r="F173" s="175">
        <v>0</v>
      </c>
      <c r="G173" s="175">
        <v>453.84</v>
      </c>
      <c r="H173" s="80"/>
    </row>
    <row r="174" spans="1:8" ht="12.95" customHeight="1" x14ac:dyDescent="0.25">
      <c r="A174" s="136"/>
      <c r="B174" s="137"/>
      <c r="C174" s="138"/>
      <c r="D174" s="104">
        <v>3214</v>
      </c>
      <c r="E174" s="104" t="s">
        <v>53</v>
      </c>
      <c r="F174" s="175">
        <v>0</v>
      </c>
      <c r="G174" s="175">
        <v>81.599999999999994</v>
      </c>
      <c r="H174" s="80"/>
    </row>
    <row r="175" spans="1:8" ht="12.95" customHeight="1" x14ac:dyDescent="0.25">
      <c r="A175" s="114"/>
      <c r="B175" s="115"/>
      <c r="C175" s="139"/>
      <c r="D175" s="103">
        <v>322</v>
      </c>
      <c r="E175" s="103" t="s">
        <v>38</v>
      </c>
      <c r="F175" s="172">
        <f>SUM(F176:F177)</f>
        <v>0</v>
      </c>
      <c r="G175" s="172">
        <f>SUM(G176:G177)</f>
        <v>4538.67</v>
      </c>
      <c r="H175" s="80"/>
    </row>
    <row r="176" spans="1:8" ht="12.95" customHeight="1" x14ac:dyDescent="0.25">
      <c r="A176" s="229"/>
      <c r="B176" s="230"/>
      <c r="C176" s="231"/>
      <c r="D176" s="104">
        <v>3221</v>
      </c>
      <c r="E176" s="104" t="s">
        <v>202</v>
      </c>
      <c r="F176" s="175">
        <v>0</v>
      </c>
      <c r="G176" s="175">
        <v>2969.9</v>
      </c>
      <c r="H176" s="80"/>
    </row>
    <row r="177" spans="1:8" ht="12.95" customHeight="1" x14ac:dyDescent="0.25">
      <c r="A177" s="107"/>
      <c r="B177" s="108"/>
      <c r="C177" s="138"/>
      <c r="D177" s="192">
        <v>3225</v>
      </c>
      <c r="E177" s="193" t="s">
        <v>109</v>
      </c>
      <c r="F177" s="185">
        <v>0</v>
      </c>
      <c r="G177" s="185">
        <v>1568.77</v>
      </c>
      <c r="H177" s="80"/>
    </row>
    <row r="178" spans="1:8" ht="12.95" customHeight="1" x14ac:dyDescent="0.25">
      <c r="A178" s="226"/>
      <c r="B178" s="227"/>
      <c r="C178" s="228"/>
      <c r="D178" s="103">
        <v>323</v>
      </c>
      <c r="E178" s="103" t="s">
        <v>41</v>
      </c>
      <c r="F178" s="172">
        <v>0</v>
      </c>
      <c r="G178" s="172">
        <f>G179</f>
        <v>50.49</v>
      </c>
      <c r="H178" s="80"/>
    </row>
    <row r="179" spans="1:8" ht="12.95" customHeight="1" x14ac:dyDescent="0.25">
      <c r="A179" s="107"/>
      <c r="B179" s="108"/>
      <c r="C179" s="138"/>
      <c r="D179" s="192">
        <v>3231</v>
      </c>
      <c r="E179" s="193" t="s">
        <v>42</v>
      </c>
      <c r="F179" s="185"/>
      <c r="G179" s="185">
        <v>50.49</v>
      </c>
      <c r="H179" s="80"/>
    </row>
    <row r="180" spans="1:8" ht="12.95" customHeight="1" x14ac:dyDescent="0.25">
      <c r="A180" s="226"/>
      <c r="B180" s="227"/>
      <c r="C180" s="228"/>
      <c r="D180" s="103">
        <v>329</v>
      </c>
      <c r="E180" s="103" t="s">
        <v>50</v>
      </c>
      <c r="F180" s="172">
        <v>0</v>
      </c>
      <c r="G180" s="172">
        <f>G181</f>
        <v>14.18</v>
      </c>
      <c r="H180" s="80"/>
    </row>
    <row r="181" spans="1:8" ht="12.95" customHeight="1" x14ac:dyDescent="0.25">
      <c r="A181" s="107"/>
      <c r="B181" s="108"/>
      <c r="C181" s="138"/>
      <c r="D181" s="192">
        <v>3299</v>
      </c>
      <c r="E181" s="193" t="s">
        <v>51</v>
      </c>
      <c r="F181" s="185"/>
      <c r="G181" s="185">
        <v>14.18</v>
      </c>
      <c r="H181" s="80"/>
    </row>
    <row r="182" spans="1:8" ht="12.95" customHeight="1" x14ac:dyDescent="0.25">
      <c r="A182" s="250" t="s">
        <v>129</v>
      </c>
      <c r="B182" s="251"/>
      <c r="C182" s="252"/>
      <c r="D182" s="194"/>
      <c r="E182" s="116" t="s">
        <v>130</v>
      </c>
      <c r="F182" s="170"/>
      <c r="G182" s="170"/>
      <c r="H182" s="80"/>
    </row>
    <row r="183" spans="1:8" ht="12.95" customHeight="1" x14ac:dyDescent="0.25">
      <c r="A183" s="128">
        <v>51</v>
      </c>
      <c r="B183" s="129"/>
      <c r="C183" s="83"/>
      <c r="D183" s="130"/>
      <c r="E183" s="130" t="s">
        <v>19</v>
      </c>
      <c r="F183" s="171">
        <f>F184</f>
        <v>18170</v>
      </c>
      <c r="G183" s="171">
        <f>G184</f>
        <v>8302.32</v>
      </c>
      <c r="H183" s="80">
        <f>G183/F183</f>
        <v>0.45692460099064391</v>
      </c>
    </row>
    <row r="184" spans="1:8" ht="12.95" customHeight="1" x14ac:dyDescent="0.25">
      <c r="A184" s="140">
        <v>3</v>
      </c>
      <c r="B184" s="141"/>
      <c r="C184" s="87"/>
      <c r="D184" s="142"/>
      <c r="E184" s="142"/>
      <c r="F184" s="172">
        <f t="shared" ref="F184" si="17">SUM(F185:F185)</f>
        <v>18170</v>
      </c>
      <c r="G184" s="172">
        <f>SUM(G185:G185)</f>
        <v>8302.32</v>
      </c>
      <c r="H184" s="80">
        <f t="shared" ref="H184:H189" si="18">G184/F184</f>
        <v>0.45692460099064391</v>
      </c>
    </row>
    <row r="185" spans="1:8" ht="12.95" customHeight="1" x14ac:dyDescent="0.25">
      <c r="A185" s="223">
        <v>32</v>
      </c>
      <c r="B185" s="224"/>
      <c r="C185" s="225"/>
      <c r="D185" s="145"/>
      <c r="E185" s="145" t="s">
        <v>37</v>
      </c>
      <c r="F185" s="173">
        <v>18170</v>
      </c>
      <c r="G185" s="173">
        <f>SUM(G186+G188)</f>
        <v>8302.32</v>
      </c>
      <c r="H185" s="80">
        <f t="shared" si="18"/>
        <v>0.45692460099064391</v>
      </c>
    </row>
    <row r="186" spans="1:8" ht="15.75" customHeight="1" x14ac:dyDescent="0.25">
      <c r="A186" s="247"/>
      <c r="B186" s="248"/>
      <c r="C186" s="249"/>
      <c r="D186" s="187">
        <v>322</v>
      </c>
      <c r="E186" s="188" t="s">
        <v>38</v>
      </c>
      <c r="F186" s="189"/>
      <c r="G186" s="189">
        <f>SUM(G187:G187)</f>
        <v>8302.32</v>
      </c>
      <c r="H186" s="80"/>
    </row>
    <row r="187" spans="1:8" ht="12.95" customHeight="1" x14ac:dyDescent="0.25">
      <c r="A187" s="90"/>
      <c r="B187" s="91"/>
      <c r="C187" s="92"/>
      <c r="D187" s="190">
        <v>3222</v>
      </c>
      <c r="E187" s="191" t="s">
        <v>49</v>
      </c>
      <c r="F187" s="185"/>
      <c r="G187" s="185">
        <v>8302.32</v>
      </c>
      <c r="H187" s="80"/>
    </row>
    <row r="188" spans="1:8" ht="12.95" customHeight="1" x14ac:dyDescent="0.25">
      <c r="A188" s="250">
        <v>1001</v>
      </c>
      <c r="B188" s="251"/>
      <c r="C188" s="252"/>
      <c r="D188" s="135"/>
      <c r="E188" s="135" t="s">
        <v>84</v>
      </c>
      <c r="F188" s="170"/>
      <c r="G188" s="170"/>
      <c r="H188" s="80"/>
    </row>
    <row r="189" spans="1:8" ht="12.95" customHeight="1" x14ac:dyDescent="0.25">
      <c r="A189" s="250" t="s">
        <v>131</v>
      </c>
      <c r="B189" s="251"/>
      <c r="C189" s="252"/>
      <c r="D189" s="135"/>
      <c r="E189" s="135" t="s">
        <v>132</v>
      </c>
      <c r="F189" s="170">
        <f>SUM(F190,F200,F206,F214)</f>
        <v>13006.84</v>
      </c>
      <c r="G189" s="170">
        <f>SUM(G190,G200,G206,G214)</f>
        <v>6235.34</v>
      </c>
      <c r="H189" s="80">
        <f t="shared" si="18"/>
        <v>0.47938930593441603</v>
      </c>
    </row>
    <row r="190" spans="1:8" ht="12.95" customHeight="1" x14ac:dyDescent="0.25">
      <c r="A190" s="241">
        <v>44</v>
      </c>
      <c r="B190" s="242"/>
      <c r="C190" s="243"/>
      <c r="D190" s="130"/>
      <c r="E190" s="130" t="s">
        <v>24</v>
      </c>
      <c r="F190" s="171">
        <f>F191</f>
        <v>3450</v>
      </c>
      <c r="G190" s="171">
        <f>G191</f>
        <v>0</v>
      </c>
      <c r="H190" s="80"/>
    </row>
    <row r="191" spans="1:8" ht="12.95" customHeight="1" x14ac:dyDescent="0.25">
      <c r="A191" s="244">
        <v>4</v>
      </c>
      <c r="B191" s="245"/>
      <c r="C191" s="246"/>
      <c r="D191" s="133"/>
      <c r="E191" s="133" t="s">
        <v>72</v>
      </c>
      <c r="F191" s="180">
        <f>SUM(F192)</f>
        <v>3450</v>
      </c>
      <c r="G191" s="180">
        <f>SUM(G192)</f>
        <v>0</v>
      </c>
      <c r="H191" s="80"/>
    </row>
    <row r="192" spans="1:8" ht="12.95" customHeight="1" x14ac:dyDescent="0.25">
      <c r="A192" s="223">
        <v>42</v>
      </c>
      <c r="B192" s="224"/>
      <c r="C192" s="225"/>
      <c r="D192" s="145"/>
      <c r="E192" s="145" t="s">
        <v>73</v>
      </c>
      <c r="F192" s="181">
        <v>3450</v>
      </c>
      <c r="G192" s="181">
        <f>SUM(G193,G198)</f>
        <v>0</v>
      </c>
      <c r="H192" s="80"/>
    </row>
    <row r="193" spans="1:8" ht="12.95" customHeight="1" x14ac:dyDescent="0.25">
      <c r="A193" s="140"/>
      <c r="B193" s="141"/>
      <c r="C193" s="87"/>
      <c r="D193" s="142">
        <v>422</v>
      </c>
      <c r="E193" s="142" t="s">
        <v>74</v>
      </c>
      <c r="F193" s="172"/>
      <c r="G193" s="172">
        <f t="shared" ref="G193" si="19">SUM(G194:G197)</f>
        <v>0</v>
      </c>
      <c r="H193" s="80"/>
    </row>
    <row r="194" spans="1:8" ht="12.95" customHeight="1" x14ac:dyDescent="0.25">
      <c r="A194" s="235"/>
      <c r="B194" s="236"/>
      <c r="C194" s="237"/>
      <c r="D194" s="117">
        <v>4221</v>
      </c>
      <c r="E194" s="191" t="s">
        <v>75</v>
      </c>
      <c r="F194" s="185"/>
      <c r="G194" s="185">
        <v>0</v>
      </c>
      <c r="H194" s="80"/>
    </row>
    <row r="195" spans="1:8" ht="12.95" customHeight="1" x14ac:dyDescent="0.25">
      <c r="A195" s="235"/>
      <c r="B195" s="236"/>
      <c r="C195" s="237"/>
      <c r="D195" s="117">
        <v>4222</v>
      </c>
      <c r="E195" s="193" t="s">
        <v>76</v>
      </c>
      <c r="F195" s="185">
        <v>0</v>
      </c>
      <c r="G195" s="185">
        <v>0</v>
      </c>
      <c r="H195" s="80"/>
    </row>
    <row r="196" spans="1:8" ht="12.95" customHeight="1" x14ac:dyDescent="0.25">
      <c r="A196" s="235"/>
      <c r="B196" s="236"/>
      <c r="C196" s="237"/>
      <c r="D196" s="117">
        <v>4223</v>
      </c>
      <c r="E196" s="193" t="s">
        <v>77</v>
      </c>
      <c r="F196" s="185">
        <v>0</v>
      </c>
      <c r="G196" s="185">
        <v>0</v>
      </c>
      <c r="H196" s="80"/>
    </row>
    <row r="197" spans="1:8" ht="12.95" customHeight="1" x14ac:dyDescent="0.25">
      <c r="A197" s="235"/>
      <c r="B197" s="236"/>
      <c r="C197" s="237"/>
      <c r="D197" s="117">
        <v>4227</v>
      </c>
      <c r="E197" s="193" t="s">
        <v>133</v>
      </c>
      <c r="F197" s="185"/>
      <c r="G197" s="185">
        <v>0</v>
      </c>
      <c r="H197" s="80"/>
    </row>
    <row r="198" spans="1:8" ht="12.95" customHeight="1" x14ac:dyDescent="0.25">
      <c r="A198" s="140"/>
      <c r="B198" s="141"/>
      <c r="C198" s="87"/>
      <c r="D198" s="142">
        <v>424</v>
      </c>
      <c r="E198" s="142" t="s">
        <v>134</v>
      </c>
      <c r="F198" s="174">
        <v>0</v>
      </c>
      <c r="G198" s="174">
        <v>0</v>
      </c>
      <c r="H198" s="80"/>
    </row>
    <row r="199" spans="1:8" ht="12.95" customHeight="1" x14ac:dyDescent="0.25">
      <c r="A199" s="90"/>
      <c r="B199" s="91"/>
      <c r="C199" s="92"/>
      <c r="D199" s="93">
        <v>4241</v>
      </c>
      <c r="E199" s="93" t="s">
        <v>79</v>
      </c>
      <c r="F199" s="175">
        <v>0</v>
      </c>
      <c r="G199" s="175">
        <v>0</v>
      </c>
      <c r="H199" s="80"/>
    </row>
    <row r="200" spans="1:8" ht="12.95" customHeight="1" x14ac:dyDescent="0.25">
      <c r="A200" s="241">
        <v>51</v>
      </c>
      <c r="B200" s="242"/>
      <c r="C200" s="243"/>
      <c r="D200" s="130"/>
      <c r="E200" s="130" t="s">
        <v>19</v>
      </c>
      <c r="F200" s="171">
        <f>F201</f>
        <v>0</v>
      </c>
      <c r="G200" s="171">
        <f>G201</f>
        <v>0</v>
      </c>
      <c r="H200" s="80"/>
    </row>
    <row r="201" spans="1:8" ht="12.95" customHeight="1" x14ac:dyDescent="0.25">
      <c r="A201" s="244">
        <v>4</v>
      </c>
      <c r="B201" s="245"/>
      <c r="C201" s="246"/>
      <c r="D201" s="133"/>
      <c r="E201" s="133" t="s">
        <v>72</v>
      </c>
      <c r="F201" s="180">
        <f>SUM(F202)</f>
        <v>0</v>
      </c>
      <c r="G201" s="180">
        <f>SUM(G202)</f>
        <v>0</v>
      </c>
      <c r="H201" s="80"/>
    </row>
    <row r="202" spans="1:8" ht="12.95" customHeight="1" x14ac:dyDescent="0.25">
      <c r="A202" s="223">
        <v>42</v>
      </c>
      <c r="B202" s="224"/>
      <c r="C202" s="225"/>
      <c r="D202" s="145"/>
      <c r="E202" s="145" t="s">
        <v>73</v>
      </c>
      <c r="F202" s="181">
        <v>0</v>
      </c>
      <c r="G202" s="181">
        <f>SUM(G204:G205)</f>
        <v>0</v>
      </c>
      <c r="H202" s="80"/>
    </row>
    <row r="203" spans="1:8" ht="12.95" customHeight="1" x14ac:dyDescent="0.25">
      <c r="A203" s="140"/>
      <c r="B203" s="141"/>
      <c r="C203" s="87"/>
      <c r="D203" s="142">
        <v>422</v>
      </c>
      <c r="E203" s="142" t="s">
        <v>74</v>
      </c>
      <c r="F203" s="172">
        <v>0</v>
      </c>
      <c r="G203" s="172">
        <f>SUM(G204:G205)</f>
        <v>0</v>
      </c>
      <c r="H203" s="80"/>
    </row>
    <row r="204" spans="1:8" ht="12.95" customHeight="1" x14ac:dyDescent="0.25">
      <c r="A204" s="235"/>
      <c r="B204" s="236"/>
      <c r="C204" s="237"/>
      <c r="D204" s="117">
        <v>4222</v>
      </c>
      <c r="E204" s="193" t="s">
        <v>76</v>
      </c>
      <c r="F204" s="185"/>
      <c r="G204" s="185">
        <v>0</v>
      </c>
      <c r="H204" s="80"/>
    </row>
    <row r="205" spans="1:8" ht="12.95" customHeight="1" x14ac:dyDescent="0.25">
      <c r="A205" s="235"/>
      <c r="B205" s="236"/>
      <c r="C205" s="237"/>
      <c r="D205" s="117">
        <v>4226</v>
      </c>
      <c r="E205" s="193" t="s">
        <v>163</v>
      </c>
      <c r="F205" s="185"/>
      <c r="G205" s="185">
        <v>0</v>
      </c>
      <c r="H205" s="80"/>
    </row>
    <row r="206" spans="1:8" ht="12.95" customHeight="1" x14ac:dyDescent="0.25">
      <c r="A206" s="128">
        <v>52</v>
      </c>
      <c r="B206" s="129"/>
      <c r="C206" s="130"/>
      <c r="D206" s="130"/>
      <c r="E206" s="130" t="s">
        <v>30</v>
      </c>
      <c r="F206" s="171">
        <f>F207</f>
        <v>9556.84</v>
      </c>
      <c r="G206" s="171">
        <f>G207</f>
        <v>6235.34</v>
      </c>
      <c r="H206" s="80">
        <f>G206/F206</f>
        <v>0.65244788026167644</v>
      </c>
    </row>
    <row r="207" spans="1:8" ht="12.95" customHeight="1" x14ac:dyDescent="0.25">
      <c r="A207" s="131">
        <v>4</v>
      </c>
      <c r="B207" s="132"/>
      <c r="C207" s="133"/>
      <c r="D207" s="133"/>
      <c r="E207" s="133" t="s">
        <v>72</v>
      </c>
      <c r="F207" s="180">
        <f t="shared" ref="F207" si="20">SUM(F208)</f>
        <v>9556.84</v>
      </c>
      <c r="G207" s="180">
        <f>SUM(G208)</f>
        <v>6235.34</v>
      </c>
      <c r="H207" s="80">
        <f t="shared" ref="H207:H208" si="21">G207/F207</f>
        <v>0.65244788026167644</v>
      </c>
    </row>
    <row r="208" spans="1:8" ht="12.95" customHeight="1" x14ac:dyDescent="0.25">
      <c r="A208" s="143">
        <v>42</v>
      </c>
      <c r="B208" s="144"/>
      <c r="C208" s="134"/>
      <c r="D208" s="145"/>
      <c r="E208" s="145" t="s">
        <v>73</v>
      </c>
      <c r="F208" s="173">
        <v>9556.84</v>
      </c>
      <c r="G208" s="173">
        <f>SUM(G209+G212)</f>
        <v>6235.34</v>
      </c>
      <c r="H208" s="80">
        <f t="shared" si="21"/>
        <v>0.65244788026167644</v>
      </c>
    </row>
    <row r="209" spans="1:8" ht="12.95" customHeight="1" x14ac:dyDescent="0.25">
      <c r="A209" s="140"/>
      <c r="B209" s="141"/>
      <c r="C209" s="87"/>
      <c r="D209" s="142">
        <v>422</v>
      </c>
      <c r="E209" s="142" t="s">
        <v>74</v>
      </c>
      <c r="F209" s="172"/>
      <c r="G209" s="172">
        <f>SUM(G210:G211)</f>
        <v>6235.34</v>
      </c>
      <c r="H209" s="80"/>
    </row>
    <row r="210" spans="1:8" ht="12.95" customHeight="1" x14ac:dyDescent="0.25">
      <c r="A210" s="118"/>
      <c r="B210" s="91"/>
      <c r="C210" s="92"/>
      <c r="D210" s="195">
        <v>4221</v>
      </c>
      <c r="E210" s="196" t="s">
        <v>75</v>
      </c>
      <c r="F210" s="175"/>
      <c r="G210" s="175">
        <v>2278.1</v>
      </c>
      <c r="H210" s="80"/>
    </row>
    <row r="211" spans="1:8" ht="12.95" customHeight="1" x14ac:dyDescent="0.25">
      <c r="A211" s="235"/>
      <c r="B211" s="236"/>
      <c r="C211" s="237"/>
      <c r="D211" s="197">
        <v>4227</v>
      </c>
      <c r="E211" s="191" t="s">
        <v>201</v>
      </c>
      <c r="F211" s="185">
        <v>0</v>
      </c>
      <c r="G211" s="185">
        <v>3957.24</v>
      </c>
      <c r="H211" s="80"/>
    </row>
    <row r="212" spans="1:8" ht="12.95" customHeight="1" x14ac:dyDescent="0.25">
      <c r="A212" s="238"/>
      <c r="B212" s="239"/>
      <c r="C212" s="240"/>
      <c r="D212" s="142">
        <v>424</v>
      </c>
      <c r="E212" s="142" t="s">
        <v>134</v>
      </c>
      <c r="F212" s="172"/>
      <c r="G212" s="172">
        <f>SUM(G213)</f>
        <v>0</v>
      </c>
      <c r="H212" s="80"/>
    </row>
    <row r="213" spans="1:8" ht="12.95" customHeight="1" x14ac:dyDescent="0.25">
      <c r="A213" s="235"/>
      <c r="B213" s="236"/>
      <c r="C213" s="237"/>
      <c r="D213" s="93">
        <v>4241</v>
      </c>
      <c r="E213" s="93" t="s">
        <v>79</v>
      </c>
      <c r="F213" s="175"/>
      <c r="G213" s="175">
        <v>0</v>
      </c>
      <c r="H213" s="80"/>
    </row>
    <row r="214" spans="1:8" ht="12.95" customHeight="1" x14ac:dyDescent="0.25">
      <c r="A214" s="128">
        <v>61</v>
      </c>
      <c r="B214" s="129"/>
      <c r="C214" s="130"/>
      <c r="D214" s="130"/>
      <c r="E214" s="130" t="s">
        <v>85</v>
      </c>
      <c r="F214" s="171">
        <f>F215</f>
        <v>0</v>
      </c>
      <c r="G214" s="171">
        <f>G215</f>
        <v>0</v>
      </c>
      <c r="H214" s="80"/>
    </row>
    <row r="215" spans="1:8" ht="12.95" customHeight="1" x14ac:dyDescent="0.25">
      <c r="A215" s="131">
        <v>4</v>
      </c>
      <c r="B215" s="132"/>
      <c r="C215" s="133"/>
      <c r="D215" s="133"/>
      <c r="E215" s="133" t="s">
        <v>72</v>
      </c>
      <c r="F215" s="180">
        <f t="shared" ref="F215" si="22">SUM(F216)</f>
        <v>0</v>
      </c>
      <c r="G215" s="180">
        <f>SUM(G216)</f>
        <v>0</v>
      </c>
      <c r="H215" s="80"/>
    </row>
    <row r="216" spans="1:8" ht="12.95" customHeight="1" x14ac:dyDescent="0.25">
      <c r="A216" s="143">
        <v>42</v>
      </c>
      <c r="B216" s="144"/>
      <c r="C216" s="134"/>
      <c r="D216" s="145"/>
      <c r="E216" s="145" t="s">
        <v>73</v>
      </c>
      <c r="F216" s="173">
        <f>F217</f>
        <v>0</v>
      </c>
      <c r="G216" s="173">
        <v>0</v>
      </c>
      <c r="H216" s="80"/>
    </row>
    <row r="217" spans="1:8" ht="12.95" customHeight="1" x14ac:dyDescent="0.25">
      <c r="A217" s="140"/>
      <c r="B217" s="141"/>
      <c r="C217" s="87"/>
      <c r="D217" s="142">
        <v>422</v>
      </c>
      <c r="E217" s="142" t="s">
        <v>74</v>
      </c>
      <c r="F217" s="172">
        <v>0</v>
      </c>
      <c r="G217" s="172">
        <v>0</v>
      </c>
      <c r="H217" s="124"/>
    </row>
    <row r="218" spans="1:8" x14ac:dyDescent="0.25">
      <c r="A218" s="118"/>
      <c r="B218" s="91"/>
      <c r="C218" s="92"/>
      <c r="D218" s="195">
        <v>4227</v>
      </c>
      <c r="E218" s="196" t="s">
        <v>78</v>
      </c>
      <c r="F218" s="175"/>
      <c r="G218" s="175">
        <v>0</v>
      </c>
      <c r="H218" s="124"/>
    </row>
    <row r="219" spans="1:8" x14ac:dyDescent="0.25">
      <c r="A219" s="232"/>
      <c r="B219" s="233"/>
      <c r="C219" s="234"/>
      <c r="D219" s="119"/>
      <c r="E219" s="120"/>
      <c r="F219" s="182"/>
      <c r="G219" s="182"/>
      <c r="H219" s="124"/>
    </row>
    <row r="220" spans="1:8" x14ac:dyDescent="0.25">
      <c r="A220" s="121"/>
      <c r="B220" s="122"/>
      <c r="C220" s="123"/>
      <c r="D220" s="122"/>
      <c r="E220" s="123" t="s">
        <v>135</v>
      </c>
      <c r="F220" s="184">
        <f>SUM(F189,F183,F166,F159,F144,F132,F118,F104,F68,F39,F24,F9)</f>
        <v>1937028.29</v>
      </c>
      <c r="G220" s="183">
        <f>SUM(G189,G183,G166,G159,G144,G132,G118,G104,G68,G39,G24,G9,G113)</f>
        <v>1037548.84</v>
      </c>
      <c r="H220" s="124">
        <f>G220/F220</f>
        <v>0.53563948722710697</v>
      </c>
    </row>
    <row r="221" spans="1:8" x14ac:dyDescent="0.25">
      <c r="F221" s="63"/>
      <c r="G221" s="63"/>
    </row>
  </sheetData>
  <mergeCells count="123">
    <mergeCell ref="A58:C58"/>
    <mergeCell ref="A59:C59"/>
    <mergeCell ref="A60:C60"/>
    <mergeCell ref="A11:C11"/>
    <mergeCell ref="A20:C20"/>
    <mergeCell ref="A23:C23"/>
    <mergeCell ref="A24:C24"/>
    <mergeCell ref="A1:H1"/>
    <mergeCell ref="A3:H3"/>
    <mergeCell ref="A5:C5"/>
    <mergeCell ref="A7:C7"/>
    <mergeCell ref="A8:C8"/>
    <mergeCell ref="A26:C26"/>
    <mergeCell ref="A39:C39"/>
    <mergeCell ref="A41:C41"/>
    <mergeCell ref="A71:C71"/>
    <mergeCell ref="A72:C72"/>
    <mergeCell ref="A73:C73"/>
    <mergeCell ref="A74:C74"/>
    <mergeCell ref="A75:C75"/>
    <mergeCell ref="A76:C76"/>
    <mergeCell ref="A64:C64"/>
    <mergeCell ref="A65:C65"/>
    <mergeCell ref="A66:C66"/>
    <mergeCell ref="A67:C67"/>
    <mergeCell ref="A68:C68"/>
    <mergeCell ref="A70:C70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96:C96"/>
    <mergeCell ref="A97:C97"/>
    <mergeCell ref="A98:C98"/>
    <mergeCell ref="A109:C109"/>
    <mergeCell ref="A110:C110"/>
    <mergeCell ref="A89:C89"/>
    <mergeCell ref="A90:C90"/>
    <mergeCell ref="A91:C91"/>
    <mergeCell ref="A92:C92"/>
    <mergeCell ref="A93:C93"/>
    <mergeCell ref="A95:C95"/>
    <mergeCell ref="A99:C99"/>
    <mergeCell ref="A100:C100"/>
    <mergeCell ref="A101:C101"/>
    <mergeCell ref="A103:C103"/>
    <mergeCell ref="A104:C104"/>
    <mergeCell ref="A106:C106"/>
    <mergeCell ref="A107:C107"/>
    <mergeCell ref="A108:C108"/>
    <mergeCell ref="A120:C120"/>
    <mergeCell ref="A121:C121"/>
    <mergeCell ref="A122:C122"/>
    <mergeCell ref="A123:C123"/>
    <mergeCell ref="A124:C124"/>
    <mergeCell ref="A125:C125"/>
    <mergeCell ref="A112:C112"/>
    <mergeCell ref="A133:C133"/>
    <mergeCell ref="A134:C134"/>
    <mergeCell ref="A115:C115"/>
    <mergeCell ref="A116:C116"/>
    <mergeCell ref="A117:C117"/>
    <mergeCell ref="A135:C135"/>
    <mergeCell ref="A136:C136"/>
    <mergeCell ref="A137:C137"/>
    <mergeCell ref="A138:C138"/>
    <mergeCell ref="A126:C126"/>
    <mergeCell ref="A127:C127"/>
    <mergeCell ref="A128:C128"/>
    <mergeCell ref="A130:C130"/>
    <mergeCell ref="A131:C131"/>
    <mergeCell ref="A132:C132"/>
    <mergeCell ref="A189:C189"/>
    <mergeCell ref="A140:C140"/>
    <mergeCell ref="A141:C141"/>
    <mergeCell ref="A143:C143"/>
    <mergeCell ref="A146:C146"/>
    <mergeCell ref="A151:C151"/>
    <mergeCell ref="A161:C161"/>
    <mergeCell ref="A162:C162"/>
    <mergeCell ref="A166:C166"/>
    <mergeCell ref="A171:C171"/>
    <mergeCell ref="A176:C176"/>
    <mergeCell ref="A180:C180"/>
    <mergeCell ref="A156:C156"/>
    <mergeCell ref="A157:C157"/>
    <mergeCell ref="A158:C158"/>
    <mergeCell ref="A168:C168"/>
    <mergeCell ref="A170:C170"/>
    <mergeCell ref="A173:C173"/>
    <mergeCell ref="A178:C178"/>
    <mergeCell ref="A61:C61"/>
    <mergeCell ref="A62:C62"/>
    <mergeCell ref="A63:C63"/>
    <mergeCell ref="A219:C219"/>
    <mergeCell ref="A197:C197"/>
    <mergeCell ref="A211:C211"/>
    <mergeCell ref="A212:C212"/>
    <mergeCell ref="A213:C213"/>
    <mergeCell ref="A190:C190"/>
    <mergeCell ref="A191:C191"/>
    <mergeCell ref="A192:C192"/>
    <mergeCell ref="A194:C194"/>
    <mergeCell ref="A195:C195"/>
    <mergeCell ref="A196:C196"/>
    <mergeCell ref="A200:C200"/>
    <mergeCell ref="A201:C201"/>
    <mergeCell ref="A202:C202"/>
    <mergeCell ref="A204:C204"/>
    <mergeCell ref="A205:C205"/>
    <mergeCell ref="A164:C164"/>
    <mergeCell ref="A182:C182"/>
    <mergeCell ref="A185:C185"/>
    <mergeCell ref="A186:C186"/>
    <mergeCell ref="A188:C188"/>
  </mergeCells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L38" sqref="L38"/>
    </sheetView>
  </sheetViews>
  <sheetFormatPr defaultRowHeight="15" x14ac:dyDescent="0.25"/>
  <cols>
    <col min="1" max="1" width="34.5703125" customWidth="1"/>
    <col min="2" max="2" width="11.42578125" customWidth="1"/>
    <col min="3" max="3" width="11.85546875" customWidth="1"/>
    <col min="4" max="4" width="12.42578125" customWidth="1"/>
    <col min="5" max="5" width="7.5703125" customWidth="1"/>
    <col min="6" max="6" width="7.85546875" customWidth="1"/>
  </cols>
  <sheetData>
    <row r="1" spans="1:6" x14ac:dyDescent="0.25">
      <c r="A1" s="58" t="s">
        <v>172</v>
      </c>
    </row>
    <row r="3" spans="1:6" x14ac:dyDescent="0.25">
      <c r="A3" s="276" t="s">
        <v>173</v>
      </c>
      <c r="B3" s="276"/>
      <c r="C3" s="276"/>
      <c r="D3" s="276"/>
      <c r="E3" s="276"/>
      <c r="F3" s="276"/>
    </row>
    <row r="5" spans="1:6" ht="28.5" customHeight="1" x14ac:dyDescent="0.25">
      <c r="A5" s="200" t="s">
        <v>174</v>
      </c>
      <c r="B5" s="201" t="s">
        <v>206</v>
      </c>
      <c r="C5" s="201" t="s">
        <v>205</v>
      </c>
      <c r="D5" s="201" t="s">
        <v>207</v>
      </c>
      <c r="E5" s="202" t="s">
        <v>189</v>
      </c>
      <c r="F5" s="200" t="s">
        <v>190</v>
      </c>
    </row>
    <row r="6" spans="1:6" x14ac:dyDescent="0.25">
      <c r="A6" s="278">
        <v>1</v>
      </c>
      <c r="B6" s="278">
        <v>2</v>
      </c>
      <c r="C6" s="278">
        <v>3</v>
      </c>
      <c r="D6" s="278">
        <v>4</v>
      </c>
      <c r="E6" s="278">
        <v>5</v>
      </c>
      <c r="F6" s="278">
        <v>6</v>
      </c>
    </row>
    <row r="7" spans="1:6" x14ac:dyDescent="0.25">
      <c r="A7" s="277" t="s">
        <v>210</v>
      </c>
      <c r="B7" s="277"/>
      <c r="C7" s="277"/>
      <c r="D7" s="277"/>
      <c r="E7" s="277"/>
      <c r="F7" s="277"/>
    </row>
    <row r="8" spans="1:6" x14ac:dyDescent="0.25">
      <c r="A8" s="203" t="s">
        <v>175</v>
      </c>
      <c r="B8" s="204">
        <v>637.07000000000005</v>
      </c>
      <c r="C8" s="204">
        <v>1274.1400000000001</v>
      </c>
      <c r="D8" s="204">
        <v>2275.6799999999998</v>
      </c>
      <c r="E8" s="279">
        <f>D8/B8</f>
        <v>3.5721035365030525</v>
      </c>
      <c r="F8" s="280">
        <f>D8/C8</f>
        <v>1.7860517682515262</v>
      </c>
    </row>
    <row r="9" spans="1:6" x14ac:dyDescent="0.25">
      <c r="A9" s="203" t="s">
        <v>176</v>
      </c>
      <c r="B9" s="204">
        <v>637.07000000000005</v>
      </c>
      <c r="C9" s="204">
        <v>1274.1400000000001</v>
      </c>
      <c r="D9" s="204">
        <v>2608.4</v>
      </c>
      <c r="E9" s="279">
        <f t="shared" ref="E9" si="0">D9/B9</f>
        <v>4.0943695355298475</v>
      </c>
      <c r="F9" s="280">
        <f t="shared" ref="F9" si="1">D9/C9</f>
        <v>2.0471847677649238</v>
      </c>
    </row>
    <row r="10" spans="1:6" x14ac:dyDescent="0.25">
      <c r="A10" s="203" t="s">
        <v>188</v>
      </c>
      <c r="B10" s="204">
        <v>0</v>
      </c>
      <c r="C10" s="204">
        <v>0</v>
      </c>
      <c r="D10" s="204">
        <v>0</v>
      </c>
      <c r="E10" s="204"/>
      <c r="F10" s="203"/>
    </row>
    <row r="11" spans="1:6" x14ac:dyDescent="0.25">
      <c r="A11" s="273" t="s">
        <v>177</v>
      </c>
      <c r="B11" s="274"/>
      <c r="C11" s="274"/>
      <c r="D11" s="274"/>
      <c r="E11" s="274"/>
      <c r="F11" s="275"/>
    </row>
    <row r="12" spans="1:6" x14ac:dyDescent="0.25">
      <c r="A12" s="203" t="s">
        <v>175</v>
      </c>
      <c r="B12" s="204">
        <v>2431.2800000000002</v>
      </c>
      <c r="C12" s="204">
        <v>4395.78</v>
      </c>
      <c r="D12" s="204">
        <v>1510.78</v>
      </c>
      <c r="E12" s="279">
        <f>D12/B12</f>
        <v>0.62139284656641758</v>
      </c>
      <c r="F12" s="280">
        <f>D12/C12</f>
        <v>0.34368871963565056</v>
      </c>
    </row>
    <row r="13" spans="1:6" x14ac:dyDescent="0.25">
      <c r="A13" s="203" t="s">
        <v>176</v>
      </c>
      <c r="B13" s="204">
        <v>2431.2800000000002</v>
      </c>
      <c r="C13" s="204">
        <v>4395.78</v>
      </c>
      <c r="D13" s="204">
        <v>1510.78</v>
      </c>
      <c r="E13" s="279">
        <f t="shared" ref="E13" si="2">D13/B13</f>
        <v>0.62139284656641758</v>
      </c>
      <c r="F13" s="280">
        <f t="shared" ref="F13" si="3">D13/C13</f>
        <v>0.34368871963565056</v>
      </c>
    </row>
    <row r="14" spans="1:6" x14ac:dyDescent="0.25">
      <c r="A14" s="203" t="s">
        <v>188</v>
      </c>
      <c r="B14" s="204">
        <v>0</v>
      </c>
      <c r="C14" s="204">
        <v>0</v>
      </c>
      <c r="D14" s="204">
        <v>0</v>
      </c>
      <c r="E14" s="204"/>
      <c r="F14" s="204"/>
    </row>
    <row r="15" spans="1:6" x14ac:dyDescent="0.25">
      <c r="A15" s="273" t="s">
        <v>178</v>
      </c>
      <c r="B15" s="274"/>
      <c r="C15" s="274"/>
      <c r="D15" s="274"/>
      <c r="E15" s="274"/>
      <c r="F15" s="275"/>
    </row>
    <row r="16" spans="1:6" x14ac:dyDescent="0.25">
      <c r="A16" s="203" t="s">
        <v>175</v>
      </c>
      <c r="B16" s="204">
        <v>7486.83</v>
      </c>
      <c r="C16" s="204">
        <v>10100.209999999999</v>
      </c>
      <c r="D16" s="204">
        <v>11444.38</v>
      </c>
      <c r="E16" s="279">
        <f>D16/B16</f>
        <v>1.5286015576685994</v>
      </c>
      <c r="F16" s="280">
        <f>D16/C16</f>
        <v>1.1330833715338593</v>
      </c>
    </row>
    <row r="17" spans="1:6" x14ac:dyDescent="0.25">
      <c r="A17" s="203" t="s">
        <v>176</v>
      </c>
      <c r="B17" s="204">
        <v>7486.83</v>
      </c>
      <c r="C17" s="204">
        <v>10100.209999999999</v>
      </c>
      <c r="D17" s="204">
        <v>11444.38</v>
      </c>
      <c r="E17" s="279">
        <f t="shared" ref="E17" si="4">D17/B17</f>
        <v>1.5286015576685994</v>
      </c>
      <c r="F17" s="280">
        <f t="shared" ref="F17" si="5">D17/C17</f>
        <v>1.1330833715338593</v>
      </c>
    </row>
    <row r="18" spans="1:6" x14ac:dyDescent="0.25">
      <c r="A18" s="203" t="s">
        <v>188</v>
      </c>
      <c r="B18" s="204">
        <f>B16-B17</f>
        <v>0</v>
      </c>
      <c r="C18" s="204">
        <v>0</v>
      </c>
      <c r="D18" s="204">
        <v>0</v>
      </c>
      <c r="E18" s="204"/>
      <c r="F18" s="203"/>
    </row>
    <row r="19" spans="1:6" x14ac:dyDescent="0.25">
      <c r="A19" s="273" t="s">
        <v>209</v>
      </c>
      <c r="B19" s="274"/>
      <c r="C19" s="274"/>
      <c r="D19" s="274"/>
      <c r="E19" s="274"/>
      <c r="F19" s="275"/>
    </row>
    <row r="20" spans="1:6" x14ac:dyDescent="0.25">
      <c r="A20" s="205" t="s">
        <v>191</v>
      </c>
      <c r="B20" s="206">
        <v>1714.64</v>
      </c>
      <c r="C20" s="207"/>
      <c r="D20" s="207"/>
      <c r="E20" s="279">
        <f>D20/B20</f>
        <v>0</v>
      </c>
      <c r="F20" s="280"/>
    </row>
    <row r="21" spans="1:6" x14ac:dyDescent="0.25">
      <c r="A21" s="203" t="s">
        <v>175</v>
      </c>
      <c r="B21" s="204">
        <v>50188.6</v>
      </c>
      <c r="C21" s="204">
        <v>115734.29</v>
      </c>
      <c r="D21" s="204">
        <v>50151.85</v>
      </c>
      <c r="E21" s="279">
        <f t="shared" ref="E21:E22" si="6">D21/B21</f>
        <v>0.99926776200172951</v>
      </c>
      <c r="F21" s="280">
        <f t="shared" ref="F21:F22" si="7">D21/C21</f>
        <v>0.43333613572952323</v>
      </c>
    </row>
    <row r="22" spans="1:6" x14ac:dyDescent="0.25">
      <c r="A22" s="203" t="s">
        <v>176</v>
      </c>
      <c r="B22" s="204">
        <v>51903.24</v>
      </c>
      <c r="C22" s="204">
        <v>115734.29</v>
      </c>
      <c r="D22" s="204">
        <v>49763.53</v>
      </c>
      <c r="E22" s="279">
        <f t="shared" si="6"/>
        <v>0.95877502059601671</v>
      </c>
      <c r="F22" s="280">
        <f t="shared" si="7"/>
        <v>0.42998086392546236</v>
      </c>
    </row>
    <row r="23" spans="1:6" x14ac:dyDescent="0.25">
      <c r="A23" s="203" t="s">
        <v>188</v>
      </c>
      <c r="B23" s="204">
        <f>B20+B21-B22</f>
        <v>0</v>
      </c>
      <c r="C23" s="204">
        <f t="shared" ref="C23:D23" si="8">C20+C21-C22</f>
        <v>0</v>
      </c>
      <c r="D23" s="204">
        <f t="shared" si="8"/>
        <v>388.31999999999971</v>
      </c>
      <c r="E23" s="279"/>
      <c r="F23" s="279"/>
    </row>
    <row r="24" spans="1:6" x14ac:dyDescent="0.25">
      <c r="A24" s="273" t="s">
        <v>208</v>
      </c>
      <c r="B24" s="274"/>
      <c r="C24" s="274"/>
      <c r="D24" s="274"/>
      <c r="E24" s="274"/>
      <c r="F24" s="275"/>
    </row>
    <row r="25" spans="1:6" x14ac:dyDescent="0.25">
      <c r="A25" s="208" t="s">
        <v>191</v>
      </c>
      <c r="B25" s="209">
        <v>12739.75</v>
      </c>
      <c r="C25" s="209">
        <v>7963.35</v>
      </c>
      <c r="D25" s="209">
        <v>19511.16</v>
      </c>
      <c r="E25" s="279">
        <f>D25/B25</f>
        <v>1.5315182794010871</v>
      </c>
      <c r="F25" s="280">
        <f>D25/C25</f>
        <v>2.4501196104654448</v>
      </c>
    </row>
    <row r="26" spans="1:6" x14ac:dyDescent="0.25">
      <c r="A26" s="203" t="s">
        <v>175</v>
      </c>
      <c r="B26" s="204">
        <v>20309.240000000002</v>
      </c>
      <c r="C26" s="204">
        <v>33519.15</v>
      </c>
      <c r="D26" s="204">
        <v>14237</v>
      </c>
      <c r="E26" s="279">
        <f t="shared" ref="E26:E27" si="9">D26/B26</f>
        <v>0.70101096840649868</v>
      </c>
      <c r="F26" s="280">
        <f t="shared" ref="F26:F27" si="10">D26/C26</f>
        <v>0.42474227419251381</v>
      </c>
    </row>
    <row r="27" spans="1:6" x14ac:dyDescent="0.25">
      <c r="A27" s="203" t="s">
        <v>176</v>
      </c>
      <c r="B27" s="204">
        <v>32077.4</v>
      </c>
      <c r="C27" s="204">
        <v>41482.5</v>
      </c>
      <c r="D27" s="204">
        <v>29850.38</v>
      </c>
      <c r="E27" s="279">
        <f t="shared" si="9"/>
        <v>0.93057355022539234</v>
      </c>
      <c r="F27" s="280">
        <f t="shared" si="10"/>
        <v>0.71958970650274212</v>
      </c>
    </row>
    <row r="28" spans="1:6" x14ac:dyDescent="0.25">
      <c r="A28" s="203" t="s">
        <v>188</v>
      </c>
      <c r="B28" s="204">
        <f>B25+B26-B27</f>
        <v>971.59000000000378</v>
      </c>
      <c r="C28" s="204">
        <f>C25+C26-C27</f>
        <v>0</v>
      </c>
      <c r="D28" s="204">
        <f>D25+D26-D27</f>
        <v>3897.7800000000025</v>
      </c>
      <c r="E28" s="279"/>
      <c r="F28" s="279"/>
    </row>
    <row r="29" spans="1:6" x14ac:dyDescent="0.25">
      <c r="A29" s="273" t="s">
        <v>179</v>
      </c>
      <c r="B29" s="274"/>
      <c r="C29" s="274"/>
      <c r="D29" s="274"/>
      <c r="E29" s="274"/>
      <c r="F29" s="275"/>
    </row>
    <row r="30" spans="1:6" x14ac:dyDescent="0.25">
      <c r="A30" s="208" t="s">
        <v>211</v>
      </c>
      <c r="B30" s="209">
        <v>-4962.51</v>
      </c>
      <c r="C30" s="210"/>
      <c r="D30" s="209">
        <v>-8643.73</v>
      </c>
      <c r="E30" s="279">
        <f>D30/B30</f>
        <v>1.7418060618517643</v>
      </c>
      <c r="F30" s="280"/>
    </row>
    <row r="31" spans="1:6" x14ac:dyDescent="0.25">
      <c r="A31" s="203" t="s">
        <v>175</v>
      </c>
      <c r="B31" s="204">
        <v>829342.9</v>
      </c>
      <c r="C31" s="204">
        <v>1789922.36</v>
      </c>
      <c r="D31" s="204">
        <v>946524.61</v>
      </c>
      <c r="E31" s="279">
        <f>D31/B31</f>
        <v>1.1412946442297871</v>
      </c>
      <c r="F31" s="280">
        <f>D31/C31</f>
        <v>0.52880763498591077</v>
      </c>
    </row>
    <row r="32" spans="1:6" x14ac:dyDescent="0.25">
      <c r="A32" s="203" t="s">
        <v>176</v>
      </c>
      <c r="B32" s="204">
        <v>822970.1</v>
      </c>
      <c r="C32" s="204">
        <v>1789922.36</v>
      </c>
      <c r="D32" s="204">
        <v>936749.39</v>
      </c>
      <c r="E32" s="279">
        <f t="shared" ref="E32" si="11">D32/B32</f>
        <v>1.1382544639228085</v>
      </c>
      <c r="F32" s="280">
        <f t="shared" ref="F32" si="12">D32/C32</f>
        <v>0.52334638134807143</v>
      </c>
    </row>
    <row r="33" spans="1:6" x14ac:dyDescent="0.25">
      <c r="A33" s="203" t="s">
        <v>188</v>
      </c>
      <c r="B33" s="204">
        <f>B30+B31-B32</f>
        <v>1410.2900000000373</v>
      </c>
      <c r="C33" s="204">
        <f>C31-C32</f>
        <v>0</v>
      </c>
      <c r="D33" s="204">
        <f>D30+D31-D32</f>
        <v>1131.4899999999907</v>
      </c>
      <c r="E33" s="279"/>
      <c r="F33" s="279"/>
    </row>
    <row r="34" spans="1:6" x14ac:dyDescent="0.25">
      <c r="A34" s="273" t="s">
        <v>180</v>
      </c>
      <c r="B34" s="274"/>
      <c r="C34" s="274"/>
      <c r="D34" s="274"/>
      <c r="E34" s="274"/>
      <c r="F34" s="275"/>
    </row>
    <row r="35" spans="1:6" x14ac:dyDescent="0.25">
      <c r="A35" s="211" t="s">
        <v>191</v>
      </c>
      <c r="B35" s="209">
        <v>1327.23</v>
      </c>
      <c r="C35" s="209">
        <v>0</v>
      </c>
      <c r="D35" s="209">
        <v>1990</v>
      </c>
      <c r="E35" s="279">
        <f>D35/B35</f>
        <v>1.499363335669025</v>
      </c>
      <c r="F35" s="280"/>
    </row>
    <row r="36" spans="1:6" x14ac:dyDescent="0.25">
      <c r="A36" s="203" t="s">
        <v>175</v>
      </c>
      <c r="B36" s="204">
        <v>1061.78</v>
      </c>
      <c r="C36" s="204">
        <v>0</v>
      </c>
      <c r="D36" s="204">
        <v>4590</v>
      </c>
      <c r="E36" s="279">
        <f>D36/B36</f>
        <v>4.3229294204072408</v>
      </c>
      <c r="F36" s="280"/>
    </row>
    <row r="37" spans="1:6" x14ac:dyDescent="0.25">
      <c r="A37" s="203" t="s">
        <v>176</v>
      </c>
      <c r="B37" s="204">
        <v>1327.23</v>
      </c>
      <c r="C37" s="204">
        <v>0</v>
      </c>
      <c r="D37" s="204">
        <v>5621.98</v>
      </c>
      <c r="E37" s="279">
        <f t="shared" ref="E37:E38" si="13">D37/B37</f>
        <v>4.2358747165148465</v>
      </c>
      <c r="F37" s="280"/>
    </row>
    <row r="38" spans="1:6" x14ac:dyDescent="0.25">
      <c r="A38" s="203" t="s">
        <v>188</v>
      </c>
      <c r="B38" s="204">
        <f>B35+B36-B37</f>
        <v>1061.7800000000002</v>
      </c>
      <c r="C38" s="204">
        <f t="shared" ref="C38:D38" si="14">C35+C36-C37</f>
        <v>0</v>
      </c>
      <c r="D38" s="204">
        <f t="shared" si="14"/>
        <v>958.02000000000044</v>
      </c>
      <c r="E38" s="279">
        <f t="shared" si="13"/>
        <v>0.90227730791689453</v>
      </c>
      <c r="F38" s="280"/>
    </row>
    <row r="39" spans="1:6" x14ac:dyDescent="0.25">
      <c r="A39" s="212" t="s">
        <v>181</v>
      </c>
      <c r="B39" s="199">
        <f>SUM(B36,B31,B26,B21,B16,B12,B8)</f>
        <v>911457.7</v>
      </c>
      <c r="C39" s="199">
        <f>SUM(C36,C31,C26,C21,C16,C12,C8)</f>
        <v>1954945.93</v>
      </c>
      <c r="D39" s="199">
        <f t="shared" ref="D39" si="15">SUM(D36,D31,D26,D21,D16,D12,D8)</f>
        <v>1030734.3</v>
      </c>
      <c r="E39" s="281">
        <f>D39/B39</f>
        <v>1.1308635606457658</v>
      </c>
      <c r="F39" s="282">
        <f>D39/C39</f>
        <v>0.52724440312269916</v>
      </c>
    </row>
    <row r="40" spans="1:6" ht="17.25" customHeight="1" x14ac:dyDescent="0.25">
      <c r="A40" s="212" t="s">
        <v>80</v>
      </c>
      <c r="B40" s="199">
        <f>SUM(B37,B32,B27,B22,B17,B13,B9)</f>
        <v>918833.14999999991</v>
      </c>
      <c r="C40" s="199">
        <f t="shared" ref="C40:D40" si="16">SUM(C37,C32,C27,C22,C17,C13,C9)</f>
        <v>1962909.28</v>
      </c>
      <c r="D40" s="199">
        <f t="shared" si="16"/>
        <v>1037548.8400000001</v>
      </c>
      <c r="E40" s="281">
        <f t="shared" ref="E40:E41" si="17">D40/B40</f>
        <v>1.1292026631821024</v>
      </c>
      <c r="F40" s="282">
        <f t="shared" ref="F40:F41" si="18">D40/C40</f>
        <v>0.52857707208964855</v>
      </c>
    </row>
    <row r="41" spans="1:6" ht="25.5" customHeight="1" x14ac:dyDescent="0.25">
      <c r="A41" s="213" t="s">
        <v>182</v>
      </c>
      <c r="B41" s="199">
        <v>7375.4</v>
      </c>
      <c r="C41" s="199">
        <f t="shared" ref="C41" si="19">SUM(C20,C25,C30,C35)</f>
        <v>7963.35</v>
      </c>
      <c r="D41" s="199">
        <v>6814.54</v>
      </c>
      <c r="E41" s="281">
        <f t="shared" si="17"/>
        <v>0.923955310898392</v>
      </c>
      <c r="F41" s="282">
        <f t="shared" si="18"/>
        <v>0.85573784902082661</v>
      </c>
    </row>
  </sheetData>
  <mergeCells count="8">
    <mergeCell ref="A29:F29"/>
    <mergeCell ref="A34:F34"/>
    <mergeCell ref="A3:F3"/>
    <mergeCell ref="A7:F7"/>
    <mergeCell ref="A11:F11"/>
    <mergeCell ref="A15:F15"/>
    <mergeCell ref="A19:F19"/>
    <mergeCell ref="A24:F24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SAŽETAK kn</vt:lpstr>
      <vt:lpstr>Izvršenje po rash. ekonom.klas.</vt:lpstr>
      <vt:lpstr>POSEBNI DIO kn</vt:lpstr>
      <vt:lpstr>izvršenje prema izvorima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 Lacković</dc:creator>
  <dc:description/>
  <cp:lastModifiedBy>Windows korisnik</cp:lastModifiedBy>
  <cp:revision>4</cp:revision>
  <cp:lastPrinted>2023-07-18T07:51:39Z</cp:lastPrinted>
  <dcterms:created xsi:type="dcterms:W3CDTF">2022-08-12T12:51:27Z</dcterms:created>
  <dcterms:modified xsi:type="dcterms:W3CDTF">2023-07-18T07:52:23Z</dcterms:modified>
  <dc:language>hr-HR</dc:language>
</cp:coreProperties>
</file>