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 MS\Documents\FINANCIJSKA IZVJEŠĆA ŽUPANIJA\2023\"/>
    </mc:Choice>
  </mc:AlternateContent>
  <bookViews>
    <workbookView xWindow="0" yWindow="0" windowWidth="28020" windowHeight="11685" tabRatio="500" activeTab="4"/>
  </bookViews>
  <sheets>
    <sheet name="Sažetak" sheetId="1" r:id="rId1"/>
    <sheet name="Izvršenje po rash. ekonom.klas." sheetId="3" r:id="rId2"/>
    <sheet name="Prihodi i rashodi izvori fin." sheetId="18" r:id="rId3"/>
    <sheet name="funkcijska klasifikacija" sheetId="19" r:id="rId4"/>
    <sheet name="Posebni dio" sheetId="16" r:id="rId5"/>
  </sheets>
  <calcPr calcId="15251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8" i="19" l="1"/>
  <c r="F9" i="19"/>
  <c r="F10" i="19"/>
  <c r="F11" i="19"/>
  <c r="F7" i="19"/>
  <c r="E8" i="19"/>
  <c r="E9" i="19"/>
  <c r="E10" i="19"/>
  <c r="E7" i="19"/>
  <c r="C7" i="19"/>
  <c r="D7" i="19"/>
  <c r="B7" i="19"/>
  <c r="C8" i="19"/>
  <c r="D8" i="19"/>
  <c r="B8" i="19"/>
  <c r="G32" i="3" l="1"/>
  <c r="G33" i="3"/>
  <c r="F33" i="3"/>
  <c r="D33" i="3"/>
  <c r="E33" i="3"/>
  <c r="D32" i="3"/>
  <c r="E32" i="3"/>
  <c r="C32" i="3"/>
  <c r="F32" i="3" s="1"/>
  <c r="C33" i="3"/>
  <c r="I28" i="1"/>
  <c r="F35" i="18"/>
  <c r="C35" i="18"/>
  <c r="D35" i="18"/>
  <c r="B35" i="18"/>
  <c r="F38" i="18"/>
  <c r="F37" i="18"/>
  <c r="C12" i="18"/>
  <c r="D12" i="18"/>
  <c r="B12" i="18"/>
  <c r="F23" i="18"/>
  <c r="F25" i="18"/>
  <c r="F27" i="18"/>
  <c r="F28" i="18"/>
  <c r="F30" i="18"/>
  <c r="F31" i="18"/>
  <c r="F33" i="18"/>
  <c r="E23" i="18"/>
  <c r="E25" i="18"/>
  <c r="E27" i="18"/>
  <c r="E28" i="18"/>
  <c r="E30" i="18"/>
  <c r="E31" i="18"/>
  <c r="E33" i="18"/>
  <c r="F9" i="18"/>
  <c r="F11" i="18"/>
  <c r="F13" i="18"/>
  <c r="F14" i="18"/>
  <c r="F16" i="18"/>
  <c r="F17" i="18"/>
  <c r="F19" i="18"/>
  <c r="E9" i="18"/>
  <c r="E11" i="18"/>
  <c r="E13" i="18"/>
  <c r="E14" i="18"/>
  <c r="E16" i="18"/>
  <c r="E17" i="18"/>
  <c r="E19" i="18"/>
  <c r="D32" i="18"/>
  <c r="C32" i="18"/>
  <c r="B32" i="18"/>
  <c r="D29" i="18"/>
  <c r="C29" i="18"/>
  <c r="B29" i="18"/>
  <c r="D26" i="18"/>
  <c r="C26" i="18"/>
  <c r="B26" i="18"/>
  <c r="D24" i="18"/>
  <c r="C24" i="18"/>
  <c r="B24" i="18"/>
  <c r="D22" i="18"/>
  <c r="C22" i="18"/>
  <c r="B22" i="18"/>
  <c r="D18" i="18"/>
  <c r="C18" i="18"/>
  <c r="B18" i="18"/>
  <c r="D15" i="18"/>
  <c r="C15" i="18"/>
  <c r="B15" i="18"/>
  <c r="D10" i="18"/>
  <c r="C10" i="18"/>
  <c r="B10" i="18"/>
  <c r="F8" i="18"/>
  <c r="B8" i="18"/>
  <c r="E32" i="18" l="1"/>
  <c r="F29" i="18"/>
  <c r="F32" i="18"/>
  <c r="E26" i="18"/>
  <c r="F22" i="18"/>
  <c r="E29" i="18"/>
  <c r="F24" i="18"/>
  <c r="E22" i="18"/>
  <c r="F15" i="18"/>
  <c r="F26" i="18"/>
  <c r="C21" i="18"/>
  <c r="E24" i="18"/>
  <c r="D21" i="18"/>
  <c r="E15" i="18"/>
  <c r="E12" i="18"/>
  <c r="E10" i="18"/>
  <c r="F18" i="18"/>
  <c r="E18" i="18"/>
  <c r="E8" i="18"/>
  <c r="F12" i="18"/>
  <c r="F10" i="18"/>
  <c r="C7" i="18"/>
  <c r="D7" i="18"/>
  <c r="B7" i="18"/>
  <c r="B21" i="18"/>
  <c r="G102" i="16"/>
  <c r="F102" i="16"/>
  <c r="F21" i="18" l="1"/>
  <c r="E21" i="18"/>
  <c r="F7" i="18"/>
  <c r="E7" i="18"/>
  <c r="J28" i="1" l="1"/>
  <c r="J27" i="1"/>
  <c r="I27" i="1"/>
  <c r="J10" i="1"/>
  <c r="J13" i="1"/>
  <c r="J14" i="1"/>
  <c r="I10" i="1"/>
  <c r="I13" i="1"/>
  <c r="I14" i="1"/>
  <c r="J9" i="1"/>
  <c r="I9" i="1"/>
  <c r="F193" i="16" l="1"/>
  <c r="F216" i="16" s="1"/>
  <c r="G193" i="16"/>
  <c r="H211" i="16"/>
  <c r="H210" i="16"/>
  <c r="H198" i="16"/>
  <c r="H194" i="16"/>
  <c r="H195" i="16"/>
  <c r="H193" i="16"/>
  <c r="H183" i="16"/>
  <c r="H180" i="16"/>
  <c r="H115" i="16"/>
  <c r="H53" i="16"/>
  <c r="H58" i="16"/>
  <c r="H59" i="16"/>
  <c r="H57" i="16"/>
  <c r="H44" i="16"/>
  <c r="F211" i="16" l="1"/>
  <c r="G214" i="16"/>
  <c r="G211" i="16" s="1"/>
  <c r="G210" i="16" s="1"/>
  <c r="F214" i="16"/>
  <c r="F196" i="16"/>
  <c r="G205" i="16"/>
  <c r="F205" i="16"/>
  <c r="F198" i="16" s="1"/>
  <c r="F199" i="16"/>
  <c r="F148" i="16"/>
  <c r="F187" i="16"/>
  <c r="F186" i="16" s="1"/>
  <c r="F191" i="16"/>
  <c r="F188" i="16"/>
  <c r="F149" i="16"/>
  <c r="F159" i="16"/>
  <c r="F184" i="16"/>
  <c r="F183" i="16" s="1"/>
  <c r="F181" i="16"/>
  <c r="F178" i="16"/>
  <c r="F173" i="16"/>
  <c r="F171" i="16"/>
  <c r="F168" i="16"/>
  <c r="F164" i="16"/>
  <c r="F160" i="16"/>
  <c r="G160" i="16"/>
  <c r="F157" i="16"/>
  <c r="F155" i="16"/>
  <c r="F150" i="16"/>
  <c r="F151" i="16"/>
  <c r="F137" i="16"/>
  <c r="F138" i="16"/>
  <c r="F140" i="16"/>
  <c r="G140" i="16"/>
  <c r="F120" i="16"/>
  <c r="F123" i="16"/>
  <c r="F127" i="16"/>
  <c r="G127" i="16"/>
  <c r="F130" i="16"/>
  <c r="F132" i="16"/>
  <c r="G132" i="16"/>
  <c r="G120" i="16" s="1"/>
  <c r="F121" i="16"/>
  <c r="G121" i="16"/>
  <c r="G130" i="16"/>
  <c r="G123" i="16"/>
  <c r="F103" i="16"/>
  <c r="F104" i="16"/>
  <c r="F105" i="16"/>
  <c r="F106" i="16"/>
  <c r="F110" i="16"/>
  <c r="F97" i="16"/>
  <c r="F99" i="16"/>
  <c r="F100" i="16"/>
  <c r="F91" i="16"/>
  <c r="F92" i="16"/>
  <c r="F93" i="16"/>
  <c r="F94" i="16"/>
  <c r="G94" i="16"/>
  <c r="G93" i="16" s="1"/>
  <c r="F85" i="16"/>
  <c r="F86" i="16"/>
  <c r="F87" i="16"/>
  <c r="F88" i="16"/>
  <c r="F71" i="16"/>
  <c r="F72" i="16"/>
  <c r="F73" i="16"/>
  <c r="F74" i="16"/>
  <c r="F76" i="16"/>
  <c r="F78" i="16"/>
  <c r="F80" i="16"/>
  <c r="F81" i="16"/>
  <c r="F66" i="16"/>
  <c r="F67" i="16"/>
  <c r="F68" i="16"/>
  <c r="F69" i="16"/>
  <c r="F62" i="16"/>
  <c r="F59" i="16"/>
  <c r="F58" i="16" s="1"/>
  <c r="F57" i="16" s="1"/>
  <c r="F60" i="16"/>
  <c r="F45" i="16"/>
  <c r="F44" i="16" s="1"/>
  <c r="F9" i="16" s="1"/>
  <c r="G51" i="16"/>
  <c r="F51" i="16"/>
  <c r="G46" i="16"/>
  <c r="F46" i="16"/>
  <c r="F10" i="16"/>
  <c r="F11" i="16"/>
  <c r="F40" i="16"/>
  <c r="G41" i="16"/>
  <c r="G40" i="16" s="1"/>
  <c r="F41" i="16"/>
  <c r="G33" i="16"/>
  <c r="F33" i="16"/>
  <c r="G23" i="16"/>
  <c r="F23" i="16"/>
  <c r="G16" i="16"/>
  <c r="F16" i="16"/>
  <c r="G12" i="16"/>
  <c r="F12" i="16"/>
  <c r="F53" i="16"/>
  <c r="F54" i="16"/>
  <c r="G53" i="16"/>
  <c r="G54" i="16"/>
  <c r="G184" i="16"/>
  <c r="G183" i="16" s="1"/>
  <c r="G181" i="16"/>
  <c r="G180" i="16" s="1"/>
  <c r="F180" i="16"/>
  <c r="G178" i="16"/>
  <c r="G173" i="16"/>
  <c r="G171" i="16"/>
  <c r="G168" i="16"/>
  <c r="G164" i="16"/>
  <c r="G157" i="16"/>
  <c r="G155" i="16"/>
  <c r="G151" i="16"/>
  <c r="G191" i="16"/>
  <c r="G187" i="16" s="1"/>
  <c r="G188" i="16"/>
  <c r="G145" i="16"/>
  <c r="G144" i="16"/>
  <c r="G143" i="16" s="1"/>
  <c r="F143" i="16"/>
  <c r="G159" i="16" l="1"/>
  <c r="H159" i="16" s="1"/>
  <c r="G150" i="16"/>
  <c r="H120" i="16"/>
  <c r="H187" i="16"/>
  <c r="F119" i="16"/>
  <c r="F118" i="16" s="1"/>
  <c r="G119" i="16"/>
  <c r="G118" i="16" s="1"/>
  <c r="H150" i="16"/>
  <c r="G186" i="16"/>
  <c r="H186" i="16" s="1"/>
  <c r="G45" i="16"/>
  <c r="G44" i="16" s="1"/>
  <c r="H40" i="16"/>
  <c r="G100" i="16"/>
  <c r="G99" i="16" s="1"/>
  <c r="F98" i="16"/>
  <c r="G103" i="3"/>
  <c r="D93" i="3"/>
  <c r="G90" i="3"/>
  <c r="G34" i="3"/>
  <c r="G16" i="3"/>
  <c r="C94" i="3"/>
  <c r="E94" i="3"/>
  <c r="E93" i="3" s="1"/>
  <c r="F102" i="3"/>
  <c r="E101" i="3"/>
  <c r="F101" i="3" s="1"/>
  <c r="C101" i="3"/>
  <c r="F89" i="3"/>
  <c r="F96" i="3"/>
  <c r="F97" i="3"/>
  <c r="F99" i="3"/>
  <c r="F100" i="3"/>
  <c r="C90" i="3"/>
  <c r="E28" i="3"/>
  <c r="G149" i="16" l="1"/>
  <c r="G148" i="16" s="1"/>
  <c r="H148" i="16" s="1"/>
  <c r="H119" i="16"/>
  <c r="H118" i="16"/>
  <c r="H149" i="16" l="1"/>
  <c r="G62" i="16" l="1"/>
  <c r="G69" i="16"/>
  <c r="G68" i="16" s="1"/>
  <c r="G199" i="16"/>
  <c r="G196" i="16"/>
  <c r="G195" i="16" s="1"/>
  <c r="F195" i="16"/>
  <c r="F194" i="16" s="1"/>
  <c r="C25" i="3"/>
  <c r="D25" i="3"/>
  <c r="E25" i="3"/>
  <c r="C23" i="3"/>
  <c r="D23" i="3"/>
  <c r="E23" i="3"/>
  <c r="C17" i="3"/>
  <c r="C16" i="3" s="1"/>
  <c r="D17" i="3"/>
  <c r="E17" i="3"/>
  <c r="E16" i="3" s="1"/>
  <c r="C20" i="3"/>
  <c r="E20" i="3"/>
  <c r="E88" i="3"/>
  <c r="C88" i="3"/>
  <c r="C87" i="3" s="1"/>
  <c r="G67" i="16" l="1"/>
  <c r="H67" i="16" s="1"/>
  <c r="H68" i="16"/>
  <c r="F88" i="3"/>
  <c r="E87" i="3"/>
  <c r="F87" i="3" s="1"/>
  <c r="E14" i="3"/>
  <c r="E11" i="3"/>
  <c r="C104" i="3"/>
  <c r="C103" i="3" s="1"/>
  <c r="C95" i="3"/>
  <c r="F95" i="3" s="1"/>
  <c r="C91" i="3"/>
  <c r="C84" i="3"/>
  <c r="C83" i="3" s="1"/>
  <c r="C75" i="3"/>
  <c r="C73" i="3"/>
  <c r="C65" i="3"/>
  <c r="C58" i="3"/>
  <c r="C53" i="3"/>
  <c r="C49" i="3"/>
  <c r="C47" i="3"/>
  <c r="C43" i="3"/>
  <c r="C11" i="3"/>
  <c r="C28" i="3"/>
  <c r="C27" i="3" s="1"/>
  <c r="C22" i="3"/>
  <c r="C19" i="3"/>
  <c r="C14" i="3"/>
  <c r="C93" i="3" l="1"/>
  <c r="G87" i="3"/>
  <c r="C52" i="3"/>
  <c r="C42" i="3"/>
  <c r="C8" i="3"/>
  <c r="C7" i="3" s="1"/>
  <c r="C35" i="3" s="1"/>
  <c r="F12" i="1"/>
  <c r="F15" i="1" s="1"/>
  <c r="C41" i="3" l="1"/>
  <c r="G66" i="16"/>
  <c r="H66" i="16" s="1"/>
  <c r="F44" i="3" l="1"/>
  <c r="F45" i="3"/>
  <c r="F46" i="3"/>
  <c r="F48" i="3"/>
  <c r="F50" i="3"/>
  <c r="F51" i="3"/>
  <c r="F54" i="3"/>
  <c r="F55" i="3"/>
  <c r="F56" i="3"/>
  <c r="F57" i="3"/>
  <c r="F59" i="3"/>
  <c r="F60" i="3"/>
  <c r="F61" i="3"/>
  <c r="F62" i="3"/>
  <c r="F63" i="3"/>
  <c r="F64" i="3"/>
  <c r="F66" i="3"/>
  <c r="F67" i="3"/>
  <c r="F68" i="3"/>
  <c r="F69" i="3"/>
  <c r="F70" i="3"/>
  <c r="F71" i="3"/>
  <c r="F72" i="3"/>
  <c r="F74" i="3"/>
  <c r="F76" i="3"/>
  <c r="F77" i="3"/>
  <c r="F79" i="3"/>
  <c r="F80" i="3"/>
  <c r="F81" i="3"/>
  <c r="F82" i="3"/>
  <c r="F85" i="3"/>
  <c r="F86" i="3"/>
  <c r="F12" i="3"/>
  <c r="F15" i="3"/>
  <c r="F16" i="3"/>
  <c r="F17" i="3"/>
  <c r="F18" i="3"/>
  <c r="F20" i="3"/>
  <c r="F21" i="3"/>
  <c r="F23" i="3"/>
  <c r="F24" i="3"/>
  <c r="F25" i="3"/>
  <c r="F26" i="3"/>
  <c r="F29" i="3"/>
  <c r="F34" i="3"/>
  <c r="G116" i="16" l="1"/>
  <c r="G115" i="16" s="1"/>
  <c r="F116" i="16"/>
  <c r="F115" i="16" s="1"/>
  <c r="F202" i="16" l="1"/>
  <c r="G202" i="16"/>
  <c r="G110" i="16"/>
  <c r="G106" i="16"/>
  <c r="G105" i="16" s="1"/>
  <c r="G104" i="16" s="1"/>
  <c r="G198" i="16" l="1"/>
  <c r="G60" i="16"/>
  <c r="G208" i="16"/>
  <c r="G138" i="16"/>
  <c r="G194" i="16" l="1"/>
  <c r="G59" i="16"/>
  <c r="G58" i="16" l="1"/>
  <c r="G57" i="16" l="1"/>
  <c r="E95" i="3"/>
  <c r="E75" i="3"/>
  <c r="F75" i="3" l="1"/>
  <c r="E19" i="3"/>
  <c r="F28" i="3"/>
  <c r="E22" i="3"/>
  <c r="G22" i="3" s="1"/>
  <c r="E104" i="3"/>
  <c r="E91" i="3"/>
  <c r="E84" i="3"/>
  <c r="E73" i="3"/>
  <c r="E65" i="3"/>
  <c r="E58" i="3"/>
  <c r="E53" i="3"/>
  <c r="E43" i="3"/>
  <c r="E49" i="3"/>
  <c r="E47" i="3"/>
  <c r="E103" i="3" l="1"/>
  <c r="F84" i="3"/>
  <c r="F58" i="3"/>
  <c r="F53" i="3"/>
  <c r="F47" i="3"/>
  <c r="F49" i="3"/>
  <c r="F65" i="3"/>
  <c r="G19" i="3"/>
  <c r="F19" i="3"/>
  <c r="F11" i="3"/>
  <c r="F73" i="3"/>
  <c r="F22" i="3"/>
  <c r="E90" i="3"/>
  <c r="E27" i="3"/>
  <c r="F27" i="3" s="1"/>
  <c r="F43" i="3"/>
  <c r="F14" i="3"/>
  <c r="F94" i="3"/>
  <c r="E83" i="3"/>
  <c r="E52" i="3"/>
  <c r="E42" i="3"/>
  <c r="E8" i="3"/>
  <c r="G88" i="16"/>
  <c r="G87" i="16" s="1"/>
  <c r="G81" i="16"/>
  <c r="G78" i="16"/>
  <c r="G76" i="16"/>
  <c r="G74" i="16"/>
  <c r="G31" i="16"/>
  <c r="G11" i="16" s="1"/>
  <c r="G10" i="16" s="1"/>
  <c r="G9" i="16" s="1"/>
  <c r="F31" i="16"/>
  <c r="G73" i="16" l="1"/>
  <c r="E41" i="3"/>
  <c r="G86" i="16"/>
  <c r="H87" i="16"/>
  <c r="D41" i="3"/>
  <c r="G27" i="3"/>
  <c r="D7" i="3"/>
  <c r="F83" i="3"/>
  <c r="F52" i="3"/>
  <c r="F42" i="3"/>
  <c r="G42" i="3"/>
  <c r="G83" i="3"/>
  <c r="G94" i="3"/>
  <c r="E7" i="3"/>
  <c r="F8" i="3"/>
  <c r="G52" i="3"/>
  <c r="G8" i="3"/>
  <c r="G137" i="16"/>
  <c r="G80" i="16"/>
  <c r="H80" i="16" s="1"/>
  <c r="F136" i="16"/>
  <c r="F135" i="16" s="1"/>
  <c r="F93" i="3"/>
  <c r="F65" i="16"/>
  <c r="G72" i="16" l="1"/>
  <c r="H86" i="16"/>
  <c r="G85" i="16"/>
  <c r="H85" i="16" s="1"/>
  <c r="F41" i="3"/>
  <c r="E35" i="3"/>
  <c r="F35" i="3" s="1"/>
  <c r="F7" i="3"/>
  <c r="G7" i="3"/>
  <c r="D35" i="3"/>
  <c r="H105" i="16"/>
  <c r="H73" i="16"/>
  <c r="G136" i="16"/>
  <c r="H137" i="16"/>
  <c r="H11" i="16"/>
  <c r="G103" i="16"/>
  <c r="F210" i="16"/>
  <c r="E106" i="3"/>
  <c r="G35" i="3" l="1"/>
  <c r="H104" i="16"/>
  <c r="G71" i="16"/>
  <c r="H72" i="16"/>
  <c r="H136" i="16"/>
  <c r="G135" i="16"/>
  <c r="H135" i="16" s="1"/>
  <c r="H103" i="16"/>
  <c r="H10" i="16"/>
  <c r="H9" i="16"/>
  <c r="H71" i="16" l="1"/>
  <c r="G65" i="16"/>
  <c r="H65" i="16" s="1"/>
  <c r="H12" i="1"/>
  <c r="G12" i="1"/>
  <c r="G15" i="1" s="1"/>
  <c r="I12" i="1" l="1"/>
  <c r="J12" i="1"/>
  <c r="H102" i="16"/>
  <c r="H15" i="1"/>
  <c r="I15" i="1" l="1"/>
  <c r="J15" i="1"/>
  <c r="G98" i="16"/>
  <c r="C106" i="3"/>
  <c r="F106" i="3" s="1"/>
  <c r="G93" i="3"/>
  <c r="H93" i="16" l="1"/>
  <c r="G92" i="16"/>
  <c r="G97" i="16"/>
  <c r="G216" i="16" s="1"/>
  <c r="H216" i="16" s="1"/>
  <c r="D106" i="3"/>
  <c r="G41" i="3"/>
  <c r="G91" i="16" l="1"/>
  <c r="H91" i="16" s="1"/>
  <c r="H92" i="16"/>
  <c r="G106" i="3"/>
</calcChain>
</file>

<file path=xl/sharedStrings.xml><?xml version="1.0" encoding="utf-8"?>
<sst xmlns="http://schemas.openxmlformats.org/spreadsheetml/2006/main" count="418" uniqueCount="230">
  <si>
    <t>I. OPĆI DIO</t>
  </si>
  <si>
    <t>A) SAŽETAK RAČUNA PRIHODA I RASHODA</t>
  </si>
  <si>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</si>
  <si>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</si>
  <si>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</si>
  <si>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</si>
  <si>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</si>
  <si>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</si>
  <si>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</si>
  <si>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B) SAŽETAK RAČUNA FINANCIRANJA</t>
  </si>
  <si>
    <t>PRIMICI OD FINANCIJSKE IMOVINE I ZADUŽIVANJA</t>
  </si>
  <si>
    <t>IZDACI ZA FINANCIJSKU IMOVINU I OTPLATE ZAJMOVA</t>
  </si>
  <si>
    <t>NETO FINANCIRANJE</t>
  </si>
  <si>
    <t>C) PRENESENI VIŠAK ILI PRENESENI MANJAK I VIŠEGODIŠNJI PLAN URAVNOTEŽENJA</t>
  </si>
  <si>
    <t>VIŠAK / MANJAK IZ PRETHODNE(IH) GODINE KOJI ĆE SE RASPOREDITI / POKRITI</t>
  </si>
  <si>
    <t>Naziv prihoda</t>
  </si>
  <si>
    <t>Prihodi poslovanja</t>
  </si>
  <si>
    <t>Pomoći iz inozemstva i od subjekata unutar općeg proračuna</t>
  </si>
  <si>
    <t>Pomoći EU</t>
  </si>
  <si>
    <t>Prihodi po posebnim propisima</t>
  </si>
  <si>
    <t>Ostali nespomenuti prihodi</t>
  </si>
  <si>
    <t>Prihodi od pruženih usluga</t>
  </si>
  <si>
    <t>Vlastiti prihodi</t>
  </si>
  <si>
    <t>Decentralizirana sredstva</t>
  </si>
  <si>
    <t>Opći prihodi i primici</t>
  </si>
  <si>
    <t>Naziv rashoda</t>
  </si>
  <si>
    <t>Rashodi poslovanja</t>
  </si>
  <si>
    <t>Rashodi za zaposlene</t>
  </si>
  <si>
    <t>Ostali rashodi za zaposlene</t>
  </si>
  <si>
    <t>Ostale pomoći</t>
  </si>
  <si>
    <t>Plaće</t>
  </si>
  <si>
    <t>Plaće za redovan rad</t>
  </si>
  <si>
    <t>Plaće za prekovremeni rad</t>
  </si>
  <si>
    <t>Plaće za posebne uvjete rada</t>
  </si>
  <si>
    <t>Doprinosi na plaće</t>
  </si>
  <si>
    <t>Doprinosi za obavezno zdravstveno osiguranje</t>
  </si>
  <si>
    <t>Materijalni rashodi</t>
  </si>
  <si>
    <t>Rashodi za materijal i energiju</t>
  </si>
  <si>
    <t>Uredski materijal i ostali materijalni rashodi</t>
  </si>
  <si>
    <t>Materijal i dijelovi za tekuće i investicijsko održavanje</t>
  </si>
  <si>
    <t>Rashodi za usluge</t>
  </si>
  <si>
    <t>Usluge telefona, pošte i prijevoza</t>
  </si>
  <si>
    <t>Usluge tekućeg i investicijskog održavanja</t>
  </si>
  <si>
    <t>Komunalne usluge</t>
  </si>
  <si>
    <t>Intelektualne i osobne usluge</t>
  </si>
  <si>
    <t>Prihodi za posebne namjene</t>
  </si>
  <si>
    <t>Naknade troškova zaposlenima</t>
  </si>
  <si>
    <t>Službena putovanja</t>
  </si>
  <si>
    <t>Materijal i sirovine</t>
  </si>
  <si>
    <t>Pristojbe i naknade</t>
  </si>
  <si>
    <t>Ostali nespomenuti rashodi poslovanja</t>
  </si>
  <si>
    <t>Stručno usavršavanje zaposlenika</t>
  </si>
  <si>
    <t>Ostale naknade troškova zaposlenima</t>
  </si>
  <si>
    <t>Energija</t>
  </si>
  <si>
    <t>Sitni inventar i auto gume</t>
  </si>
  <si>
    <t>Službena, radna i zaštitna odjeća i obuća</t>
  </si>
  <si>
    <t>Zdravstvene i veterinarske usluge</t>
  </si>
  <si>
    <t>Intelektualne usluge</t>
  </si>
  <si>
    <t>Računalne usluge</t>
  </si>
  <si>
    <t>Ostale usluge</t>
  </si>
  <si>
    <t>Naknade troškova osobama izvan radnog odnosa</t>
  </si>
  <si>
    <t>Nakn.troš.osobama izvan RO</t>
  </si>
  <si>
    <t>Premije osiguranja</t>
  </si>
  <si>
    <t>Reprezentacija</t>
  </si>
  <si>
    <t>Tuzemne članarine</t>
  </si>
  <si>
    <t>Troškovi sudskih postupaka</t>
  </si>
  <si>
    <t>Financijski rashodi</t>
  </si>
  <si>
    <t>Ostali financijski rashodi</t>
  </si>
  <si>
    <t>Bankarske usluge i usluge platnog prometa</t>
  </si>
  <si>
    <t>Zatezne kamate</t>
  </si>
  <si>
    <t>Ost.nak.građ. I kuć.</t>
  </si>
  <si>
    <t>Rashodi za nabavu nefinancijske imovine</t>
  </si>
  <si>
    <t>Rashodi za nabavu proizvedene dugotrajne imovine</t>
  </si>
  <si>
    <t>Postrojenja i oprema</t>
  </si>
  <si>
    <t>Uredska oprema i namještaj</t>
  </si>
  <si>
    <t>Komunikacijska oprema</t>
  </si>
  <si>
    <t>Oprema za održavanje i zaštitu</t>
  </si>
  <si>
    <t>Uređaji, strojevi i oprema</t>
  </si>
  <si>
    <t>Knjige</t>
  </si>
  <si>
    <t>UKUPNI RASHODI</t>
  </si>
  <si>
    <t>II. POSEBNI DIO</t>
  </si>
  <si>
    <t>Šifra</t>
  </si>
  <si>
    <t xml:space="preserve">Naziv </t>
  </si>
  <si>
    <t>Donacije</t>
  </si>
  <si>
    <t>Tekuće donacije</t>
  </si>
  <si>
    <t>KONTO</t>
  </si>
  <si>
    <t>Doprinosi za obvezno ZDRO</t>
  </si>
  <si>
    <t>Naknade za prijevoz,rad na terenu</t>
  </si>
  <si>
    <t>Ostali nespomenuti rash.poslovanja</t>
  </si>
  <si>
    <t>Ostali rashodi poslovanja</t>
  </si>
  <si>
    <t>Uredski materijal i ostali mat. rashodi</t>
  </si>
  <si>
    <t xml:space="preserve">Sitni inventar </t>
  </si>
  <si>
    <t>Usluge tekućeg i invest. održavanja</t>
  </si>
  <si>
    <t>intelektualne i osobne usluge</t>
  </si>
  <si>
    <t>Nak. trošk. osobama izvan RO</t>
  </si>
  <si>
    <t>Pristojbe</t>
  </si>
  <si>
    <t>Ostale naknade građ. I kuć.</t>
  </si>
  <si>
    <t>Nak. Građ i kuć. U naravi</t>
  </si>
  <si>
    <t>1013A1001301</t>
  </si>
  <si>
    <t>Ostale naknade tr.zaposlenima</t>
  </si>
  <si>
    <t>Mat. I dijelovi za tekuće i inv.održav.</t>
  </si>
  <si>
    <t>Sitni inventar</t>
  </si>
  <si>
    <t>Služb.,radna i zaštitna odjeća i obuća</t>
  </si>
  <si>
    <t>Usluge telefona,pošte i prijevoza</t>
  </si>
  <si>
    <t>Ostali nespomenuti rash. Poslovanja</t>
  </si>
  <si>
    <t>Naknade za rad članova povj.</t>
  </si>
  <si>
    <t>Članarine</t>
  </si>
  <si>
    <t>Bankarske usluge i usl.pl.prometa</t>
  </si>
  <si>
    <t>Projekt "Škole jednakih mogućnosti"-osiguravanje pomoćnika učenicima s teškoćama u školama MŽ</t>
  </si>
  <si>
    <t xml:space="preserve">Plaće </t>
  </si>
  <si>
    <t>Nknade za prijevoz,rad na terenu</t>
  </si>
  <si>
    <t>1013A101330</t>
  </si>
  <si>
    <t>Projekt e-škole</t>
  </si>
  <si>
    <t>1013A101314</t>
  </si>
  <si>
    <t>Uredski materijal i ost. Mat. Rashodi</t>
  </si>
  <si>
    <t>Materijal i dijelovi za inv. održavanje</t>
  </si>
  <si>
    <t xml:space="preserve">Usluge tek. i nvesticijskog odr. </t>
  </si>
  <si>
    <t>1001T100103</t>
  </si>
  <si>
    <t>Školski obroci svima</t>
  </si>
  <si>
    <t>Uređaji i strojevi</t>
  </si>
  <si>
    <t>Knjige,umjetnička djela i ostale vrijed.</t>
  </si>
  <si>
    <t>Ukupno materijalni rashodi</t>
  </si>
  <si>
    <t>Pomoći od izvanproračunskih kor.</t>
  </si>
  <si>
    <t>Tekuće pom. od izvanproračunskih korisnika</t>
  </si>
  <si>
    <t>Pomoći proračun. koris. iz proračuna koji im nije ndležan</t>
  </si>
  <si>
    <t>Tek. Pom. Iz državnog pror. Koji im nije nadl.</t>
  </si>
  <si>
    <t>kap. Pom. Iz državnog pror. Koji im nije nadl.</t>
  </si>
  <si>
    <t xml:space="preserve">Pomoći tem. Prij. EU sred. </t>
  </si>
  <si>
    <t>Izvršenje 2022.</t>
  </si>
  <si>
    <t>Prihodi od prodaje proizvoda i robe te pruženih usluga i prihodi od dancija</t>
  </si>
  <si>
    <t>Prihodi od prodaje proizvoda i robe te pruženih usluga</t>
  </si>
  <si>
    <t>Donaije od pravnih i fizičkih osoba izvan općeg proračuna</t>
  </si>
  <si>
    <t>Prihodi od imovine</t>
  </si>
  <si>
    <t>Prihodi od financijske imovine</t>
  </si>
  <si>
    <t>Kamate na sredstva po viđenju</t>
  </si>
  <si>
    <t>Višak prihoda</t>
  </si>
  <si>
    <t>Konto</t>
  </si>
  <si>
    <t>Radhodi poslovanja</t>
  </si>
  <si>
    <t>Plaće (bruto)</t>
  </si>
  <si>
    <t>Prihodi iz proračuna</t>
  </si>
  <si>
    <t>Prihodi iz proračuna za financiranje red. djelatnosti</t>
  </si>
  <si>
    <t>Prihodi iz nadložnog proračuna za fin. rashod. posl.</t>
  </si>
  <si>
    <t>doprinosi za obv.osig.u slučaju nezaposlenosti</t>
  </si>
  <si>
    <t>Naknade za prijevoz, rad na terenu i odv.život</t>
  </si>
  <si>
    <t>Naknade za rad predstavničkih i izvršnih tijela</t>
  </si>
  <si>
    <t>UKUPNO RASHODI</t>
  </si>
  <si>
    <t>Sportska i glazbena oprema</t>
  </si>
  <si>
    <t>IZVJEŠTAJ O IZVRŠENJE RASHODA I IZDATAKA PO EKONOMSKOJ KLASIFIKACIJI I IZVORIMA FINANCIRANJA</t>
  </si>
  <si>
    <t>Služb., radna i zaštitna odjeća i obuća</t>
  </si>
  <si>
    <t>PROGRAM Školstvo</t>
  </si>
  <si>
    <t>1013A1001304</t>
  </si>
  <si>
    <t>Natjecanja učenika</t>
  </si>
  <si>
    <t>Materijal  i sirovina</t>
  </si>
  <si>
    <t>Ostali nesp.rash.poslovanja</t>
  </si>
  <si>
    <t>RASHODI</t>
  </si>
  <si>
    <t>Rashodi</t>
  </si>
  <si>
    <t>Nanade trošk. osobama izvan RO</t>
  </si>
  <si>
    <t>Naknade trošk. osobama izvan RO</t>
  </si>
  <si>
    <t>Indeks 5/4*100</t>
  </si>
  <si>
    <t>Indeks 5/3*100</t>
  </si>
  <si>
    <t>Plan 2023.</t>
  </si>
  <si>
    <t>Izvršenje za 2023.</t>
  </si>
  <si>
    <t xml:space="preserve">Plan 2023. </t>
  </si>
  <si>
    <t xml:space="preserve">Pomoći EU </t>
  </si>
  <si>
    <t xml:space="preserve">Ostali rashodi </t>
  </si>
  <si>
    <t>Tekuće donacije u naravi</t>
  </si>
  <si>
    <t>Urešaji, strojevi i oprema</t>
  </si>
  <si>
    <t>Uredski materijal i ostali mat. Rashodi</t>
  </si>
  <si>
    <t>Ostali rashodi</t>
  </si>
  <si>
    <t>44 Decentralizirana sredstva</t>
  </si>
  <si>
    <t>UKUPAN DONOS VIŠKA / MANJKA IZ PRETHODNE(IH) GODINE*</t>
  </si>
  <si>
    <t>IZVJEŠTAJ O IZVRŠENJU FINANCIJSKOG PLANA OSNOVNE ŠKOLE TOMAŠA GORIČANCA MALA SUBOTICA ZA 1. do 12. MJ. 2023. GODINU</t>
  </si>
  <si>
    <t xml:space="preserve">Izvršenje 1. - 12. mj. 2022. </t>
  </si>
  <si>
    <t>Izvršenje 1. - 12 mj. 2023.</t>
  </si>
  <si>
    <t>Izvršenje 1. - 12. mj. 2022.</t>
  </si>
  <si>
    <t>Izvršenje 1. - 12. mj. 2023.</t>
  </si>
  <si>
    <t xml:space="preserve">Prihodi iz nadležnogh proračuna za fin. rash.za nabavu nef. imovine </t>
  </si>
  <si>
    <t>Rashodi za dod. ulag.  na nefinancijskoj imovini</t>
  </si>
  <si>
    <t>Dodatna ulaganja na građevinskim objektima</t>
  </si>
  <si>
    <t>Osnovno školstvo</t>
  </si>
  <si>
    <t>1013A101343</t>
  </si>
  <si>
    <t>Uvođenje građanskog odgoja u školama</t>
  </si>
  <si>
    <t>1001T100117</t>
  </si>
  <si>
    <t>Ostali izdaci za osnovne škole (izvor financiranja vlastiti i ostali)</t>
  </si>
  <si>
    <t>Rashodi za dod.ulaganja na nefin.imovini</t>
  </si>
  <si>
    <t>Rashodi za dod.ulaganja na građ.objektima</t>
  </si>
  <si>
    <t>Dodatna ulag.na građ.objekte</t>
  </si>
  <si>
    <t>Indeks</t>
  </si>
  <si>
    <t>PRIHODI/RASHODI TEKUĆA GODINA</t>
  </si>
  <si>
    <t>5=4/2*100</t>
  </si>
  <si>
    <t>6=4/3*100</t>
  </si>
  <si>
    <t>IZVRŠENJE PO EKONOMSKOJ KLASIFIKACIJI</t>
  </si>
  <si>
    <t>PRIHODI</t>
  </si>
  <si>
    <t>Brojčana oznaka i naziv</t>
  </si>
  <si>
    <t>1 Opći prihodi i primici</t>
  </si>
  <si>
    <t xml:space="preserve">  11 Opći prihodi i primici</t>
  </si>
  <si>
    <t>3 Vlastiti prihodi</t>
  </si>
  <si>
    <t xml:space="preserve">  31 Vlastiti prihodi</t>
  </si>
  <si>
    <t>4 Prihodi za posebne namjene</t>
  </si>
  <si>
    <t xml:space="preserve">  43 Ostali prihodi za posebne namjene</t>
  </si>
  <si>
    <t>5 Pomoći</t>
  </si>
  <si>
    <t xml:space="preserve">  51 Pomoći EU</t>
  </si>
  <si>
    <t xml:space="preserve">  52 Ostale pomoći</t>
  </si>
  <si>
    <t>6 Donacije</t>
  </si>
  <si>
    <t xml:space="preserve"> 61 Donacije</t>
  </si>
  <si>
    <t>IZVRŠENJE PRIHODA I RASHODA I PRENESENOG REZULTATA PREMA IZVORIMA FINANCIRANJA</t>
  </si>
  <si>
    <t>Indeks 4/2*100</t>
  </si>
  <si>
    <t>Indeks 4/3*100</t>
  </si>
  <si>
    <t>VIŠAK PRIHODA KORITŠEN ZA POKRIĆE RASHODA</t>
  </si>
  <si>
    <t>9 REZULTAT</t>
  </si>
  <si>
    <t>PRIJENOS VIŠKA/MANJKA U SLJEDEĆE RAZDOBLJE</t>
  </si>
  <si>
    <t>VIŠAK PRIHODA KORIŠTEN ZA POKRIĆE RASHODA</t>
  </si>
  <si>
    <t>Rezultat poslovanja</t>
  </si>
  <si>
    <t>Višak/manjak prihoda</t>
  </si>
  <si>
    <t>Ukupni prihodi + višak korišten za pokriće rashoda</t>
  </si>
  <si>
    <t>09 Obrazovanje</t>
  </si>
  <si>
    <t>091 Predškolsko i osnovno obrazovanje</t>
  </si>
  <si>
    <t>04 Ekonomski poslovi</t>
  </si>
  <si>
    <t>041 Opći ekonomski, trgovački i poslovi vezani uz rad</t>
  </si>
  <si>
    <t>Brojčana oznaka i naziv računa rashoda</t>
  </si>
  <si>
    <t>Izvršenje 2023.</t>
  </si>
  <si>
    <t>096 Dodatne usluge u obrazovanju</t>
  </si>
  <si>
    <t>098 Usluge obrazovanja koje nisu drugdje svrstane</t>
  </si>
  <si>
    <t>Izvršenje 1. - 12. mj 2022.</t>
  </si>
  <si>
    <t xml:space="preserve"> 44 Decentralizirana sredstva</t>
  </si>
  <si>
    <t>IZVRŠENJE RASHODA PREMA FUNKCIJSKOJ KLASIFIKACIJI</t>
  </si>
  <si>
    <t xml:space="preserve">I. OPĆI DIO </t>
  </si>
  <si>
    <t xml:space="preserve"> 94 Decentralizirana sredstva</t>
  </si>
  <si>
    <t xml:space="preserve"> 95 Pomoći</t>
  </si>
  <si>
    <t xml:space="preserve"> 96 Donacije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</si>
</sst>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rgb="FF000000"/>
      <name val="Calibri"/>
      <charset val="1"/>
    </font>
    <font>
      <b/>
      <sz val="12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i/>
      <sz val="9"/>
      <color rgb="FF000000"/>
      <name val="Arial"/>
      <family val="2"/>
      <charset val="238"/>
    </font>
    <font>
      <sz val="10"/>
      <name val="Arial"/>
      <family val="2"/>
      <charset val="238"/>
    </font>
    <font>
      <sz val="11"/>
      <name val="Calibri"/>
      <charset val="1"/>
    </font>
    <font>
      <b/>
      <sz val="14"/>
      <name val="Arial"/>
      <family val="2"/>
      <charset val="238"/>
    </font>
    <font>
      <i/>
      <sz val="11"/>
      <name val="Calibri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sz val="9"/>
      <name val="Calibri"/>
      <family val="2"/>
      <charset val="238"/>
      <scheme val="minor"/>
    </font>
    <font>
      <sz val="9"/>
      <name val="Arial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color rgb="FF000000"/>
      <name val="Arial"/>
      <family val="2"/>
      <charset val="238"/>
    </font>
    <font>
      <sz val="10"/>
      <color rgb="FF000000"/>
      <name val="Calibri"/>
      <family val="2"/>
      <charset val="238"/>
    </font>
    <font>
      <b/>
      <sz val="9"/>
      <color rgb="FF000000"/>
      <name val="Arial"/>
      <family val="2"/>
      <charset val="238"/>
    </font>
    <font>
      <i/>
      <sz val="9"/>
      <color rgb="FF000000"/>
      <name val="Arial"/>
      <family val="2"/>
      <charset val="238"/>
    </font>
    <font>
      <sz val="9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sz val="11"/>
      <name val="Calibri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rgb="FFFFFFFF"/>
        <bgColor rgb="FFDEEAF6"/>
      </patternFill>
    </fill>
    <fill>
      <patternFill patternType="solid">
        <fgColor rgb="FFDEEAF6"/>
        <bgColor rgb="FFE7E6E6"/>
      </patternFill>
    </fill>
    <fill>
      <patternFill patternType="solid">
        <fgColor rgb="FFD8D8D8"/>
        <bgColor rgb="FFE7E6E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rgb="FFDEEAF6"/>
      </patternFill>
    </fill>
    <fill>
      <patternFill patternType="solid">
        <fgColor theme="0"/>
        <bgColor rgb="FFD8D8D8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rgb="FFDEEAF6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theme="4" tint="0.59999389629810485"/>
        <bgColor rgb="FF729FC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rgb="FFEA7500"/>
      </patternFill>
    </fill>
    <fill>
      <patternFill patternType="solid">
        <fgColor theme="5" tint="0.59999389629810485"/>
        <bgColor rgb="FFDEEAF6"/>
      </patternFill>
    </fill>
    <fill>
      <patternFill patternType="solid">
        <fgColor theme="0" tint="-0.14999847407452621"/>
        <bgColor rgb="FFE7E6E6"/>
      </patternFill>
    </fill>
    <fill>
      <patternFill patternType="solid">
        <fgColor theme="0" tint="-0.14999847407452621"/>
        <bgColor rgb="FFEA7500"/>
      </patternFill>
    </fill>
    <fill>
      <patternFill patternType="solid">
        <fgColor theme="7" tint="0.59999389629810485"/>
        <bgColor rgb="FFDEEAF6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rgb="FFE7E6E6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2">
    <xf numFmtId="0" fontId="0" fillId="0" borderId="0" xfId="0"/>
    <xf numFmtId="0" fontId="0" fillId="0" borderId="0" xfId="0" applyAlignment="1" applyProtection="1"/>
    <xf numFmtId="0" fontId="2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0" fillId="0" borderId="0" xfId="0" applyAlignment="1" applyProtection="1"/>
    <xf numFmtId="0" fontId="0" fillId="0" borderId="0" xfId="0" applyFont="1" applyAlignment="1" applyProtection="1"/>
    <xf numFmtId="0" fontId="7" fillId="0" borderId="0" xfId="0" applyFont="1"/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9" fillId="0" borderId="0" xfId="0" applyFont="1"/>
    <xf numFmtId="3" fontId="7" fillId="0" borderId="0" xfId="0" applyNumberFormat="1" applyFont="1"/>
    <xf numFmtId="0" fontId="10" fillId="5" borderId="5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/>
    </xf>
    <xf numFmtId="0" fontId="10" fillId="5" borderId="2" xfId="0" applyFont="1" applyFill="1" applyBorder="1" applyAlignment="1">
      <alignment horizontal="left" vertical="center" wrapText="1"/>
    </xf>
    <xf numFmtId="0" fontId="10" fillId="6" borderId="5" xfId="0" applyFont="1" applyFill="1" applyBorder="1" applyAlignment="1">
      <alignment horizontal="left" vertical="center" wrapText="1"/>
    </xf>
    <xf numFmtId="3" fontId="14" fillId="6" borderId="4" xfId="0" applyNumberFormat="1" applyFont="1" applyFill="1" applyBorder="1" applyAlignment="1">
      <alignment horizontal="right"/>
    </xf>
    <xf numFmtId="9" fontId="14" fillId="10" borderId="4" xfId="0" applyNumberFormat="1" applyFont="1" applyFill="1" applyBorder="1" applyAlignment="1">
      <alignment horizontal="right"/>
    </xf>
    <xf numFmtId="0" fontId="14" fillId="11" borderId="5" xfId="0" applyFont="1" applyFill="1" applyBorder="1" applyAlignment="1">
      <alignment horizontal="left" vertical="center" wrapText="1" indent="1"/>
    </xf>
    <xf numFmtId="0" fontId="14" fillId="12" borderId="5" xfId="0" applyFont="1" applyFill="1" applyBorder="1" applyAlignment="1">
      <alignment horizontal="left" vertical="center" wrapText="1" indent="1"/>
    </xf>
    <xf numFmtId="0" fontId="14" fillId="6" borderId="2" xfId="0" applyFont="1" applyFill="1" applyBorder="1" applyAlignment="1">
      <alignment horizontal="left" vertical="center" wrapText="1"/>
    </xf>
    <xf numFmtId="0" fontId="14" fillId="6" borderId="3" xfId="0" applyFont="1" applyFill="1" applyBorder="1" applyAlignment="1">
      <alignment horizontal="left" vertical="center" wrapText="1"/>
    </xf>
    <xf numFmtId="0" fontId="14" fillId="6" borderId="5" xfId="0" applyFont="1" applyFill="1" applyBorder="1" applyAlignment="1">
      <alignment horizontal="left" vertical="center" wrapText="1" indent="1"/>
    </xf>
    <xf numFmtId="0" fontId="14" fillId="6" borderId="5" xfId="0" applyFont="1" applyFill="1" applyBorder="1" applyAlignment="1">
      <alignment horizontal="left" vertical="center" wrapText="1"/>
    </xf>
    <xf numFmtId="0" fontId="14" fillId="12" borderId="4" xfId="0" quotePrefix="1" applyFont="1" applyFill="1" applyBorder="1" applyAlignment="1">
      <alignment horizontal="left" vertical="center"/>
    </xf>
    <xf numFmtId="0" fontId="14" fillId="6" borderId="4" xfId="0" quotePrefix="1" applyFont="1" applyFill="1" applyBorder="1" applyAlignment="1">
      <alignment horizontal="left" vertical="center"/>
    </xf>
    <xf numFmtId="0" fontId="14" fillId="6" borderId="2" xfId="0" quotePrefix="1" applyFont="1" applyFill="1" applyBorder="1" applyAlignment="1">
      <alignment horizontal="left" vertical="center"/>
    </xf>
    <xf numFmtId="0" fontId="14" fillId="6" borderId="3" xfId="0" quotePrefix="1" applyFont="1" applyFill="1" applyBorder="1" applyAlignment="1">
      <alignment horizontal="left" vertical="center"/>
    </xf>
    <xf numFmtId="0" fontId="14" fillId="6" borderId="5" xfId="0" applyFont="1" applyFill="1" applyBorder="1" applyAlignment="1">
      <alignment horizontal="center" vertical="center" wrapText="1"/>
    </xf>
    <xf numFmtId="0" fontId="14" fillId="6" borderId="5" xfId="0" quotePrefix="1" applyFont="1" applyFill="1" applyBorder="1" applyAlignment="1">
      <alignment horizontal="left" vertical="center"/>
    </xf>
    <xf numFmtId="0" fontId="14" fillId="12" borderId="2" xfId="0" quotePrefix="1" applyFont="1" applyFill="1" applyBorder="1" applyAlignment="1">
      <alignment horizontal="left" vertical="center"/>
    </xf>
    <xf numFmtId="0" fontId="14" fillId="12" borderId="3" xfId="0" quotePrefix="1" applyFont="1" applyFill="1" applyBorder="1" applyAlignment="1">
      <alignment horizontal="left" vertical="center"/>
    </xf>
    <xf numFmtId="0" fontId="10" fillId="10" borderId="5" xfId="0" quotePrefix="1" applyFont="1" applyFill="1" applyBorder="1" applyAlignment="1">
      <alignment horizontal="left" vertical="center"/>
    </xf>
    <xf numFmtId="0" fontId="14" fillId="0" borderId="5" xfId="0" applyFont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9" fontId="14" fillId="10" borderId="5" xfId="0" applyNumberFormat="1" applyFont="1" applyFill="1" applyBorder="1" applyAlignment="1">
      <alignment horizontal="right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4" fontId="14" fillId="10" borderId="4" xfId="0" applyNumberFormat="1" applyFont="1" applyFill="1" applyBorder="1" applyAlignment="1">
      <alignment horizontal="right"/>
    </xf>
    <xf numFmtId="4" fontId="14" fillId="11" borderId="4" xfId="0" applyNumberFormat="1" applyFont="1" applyFill="1" applyBorder="1" applyAlignment="1">
      <alignment horizontal="right"/>
    </xf>
    <xf numFmtId="4" fontId="14" fillId="12" borderId="4" xfId="0" applyNumberFormat="1" applyFont="1" applyFill="1" applyBorder="1" applyAlignment="1">
      <alignment horizontal="right"/>
    </xf>
    <xf numFmtId="4" fontId="14" fillId="13" borderId="4" xfId="0" applyNumberFormat="1" applyFont="1" applyFill="1" applyBorder="1" applyAlignment="1">
      <alignment horizontal="right"/>
    </xf>
    <xf numFmtId="4" fontId="14" fillId="12" borderId="5" xfId="0" applyNumberFormat="1" applyFont="1" applyFill="1" applyBorder="1" applyAlignment="1">
      <alignment horizontal="right"/>
    </xf>
    <xf numFmtId="4" fontId="14" fillId="6" borderId="4" xfId="0" applyNumberFormat="1" applyFont="1" applyFill="1" applyBorder="1" applyAlignment="1">
      <alignment horizontal="right"/>
    </xf>
    <xf numFmtId="4" fontId="14" fillId="6" borderId="5" xfId="0" applyNumberFormat="1" applyFont="1" applyFill="1" applyBorder="1" applyAlignment="1">
      <alignment horizontal="right"/>
    </xf>
    <xf numFmtId="4" fontId="14" fillId="9" borderId="4" xfId="0" applyNumberFormat="1" applyFont="1" applyFill="1" applyBorder="1" applyAlignment="1">
      <alignment horizontal="right"/>
    </xf>
    <xf numFmtId="4" fontId="14" fillId="13" borderId="5" xfId="0" applyNumberFormat="1" applyFont="1" applyFill="1" applyBorder="1" applyAlignment="1">
      <alignment horizontal="right"/>
    </xf>
    <xf numFmtId="4" fontId="14" fillId="0" borderId="4" xfId="0" applyNumberFormat="1" applyFont="1" applyBorder="1"/>
    <xf numFmtId="0" fontId="10" fillId="10" borderId="4" xfId="0" applyFont="1" applyFill="1" applyBorder="1" applyAlignment="1">
      <alignment wrapText="1"/>
    </xf>
    <xf numFmtId="0" fontId="14" fillId="12" borderId="4" xfId="0" applyFont="1" applyFill="1" applyBorder="1" applyAlignment="1">
      <alignment horizontal="left"/>
    </xf>
    <xf numFmtId="0" fontId="14" fillId="12" borderId="4" xfId="0" applyFont="1" applyFill="1" applyBorder="1"/>
    <xf numFmtId="4" fontId="14" fillId="12" borderId="4" xfId="0" applyNumberFormat="1" applyFont="1" applyFill="1" applyBorder="1"/>
    <xf numFmtId="0" fontId="14" fillId="0" borderId="4" xfId="0" applyFont="1" applyBorder="1" applyAlignment="1">
      <alignment horizontal="left"/>
    </xf>
    <xf numFmtId="0" fontId="14" fillId="0" borderId="4" xfId="0" applyFont="1" applyBorder="1"/>
    <xf numFmtId="0" fontId="14" fillId="0" borderId="5" xfId="0" applyFont="1" applyBorder="1" applyAlignment="1">
      <alignment horizontal="left"/>
    </xf>
    <xf numFmtId="0" fontId="14" fillId="0" borderId="5" xfId="0" applyFont="1" applyBorder="1"/>
    <xf numFmtId="0" fontId="14" fillId="10" borderId="5" xfId="0" quotePrefix="1" applyFont="1" applyFill="1" applyBorder="1" applyAlignment="1">
      <alignment horizontal="left" vertical="center"/>
    </xf>
    <xf numFmtId="0" fontId="14" fillId="6" borderId="5" xfId="0" applyFont="1" applyFill="1" applyBorder="1" applyAlignment="1">
      <alignment horizontal="left" vertical="center"/>
    </xf>
    <xf numFmtId="0" fontId="14" fillId="6" borderId="4" xfId="0" applyFont="1" applyFill="1" applyBorder="1"/>
    <xf numFmtId="0" fontId="14" fillId="0" borderId="5" xfId="0" applyFont="1" applyBorder="1" applyAlignment="1">
      <alignment horizontal="left" vertical="center"/>
    </xf>
    <xf numFmtId="0" fontId="14" fillId="6" borderId="2" xfId="0" quotePrefix="1" applyFont="1" applyFill="1" applyBorder="1" applyAlignment="1">
      <alignment horizontal="center" vertical="center"/>
    </xf>
    <xf numFmtId="0" fontId="14" fillId="6" borderId="3" xfId="0" quotePrefix="1" applyFont="1" applyFill="1" applyBorder="1" applyAlignment="1">
      <alignment horizontal="center" vertical="center"/>
    </xf>
    <xf numFmtId="0" fontId="14" fillId="6" borderId="5" xfId="0" quotePrefix="1" applyFont="1" applyFill="1" applyBorder="1" applyAlignment="1">
      <alignment horizontal="center" vertical="center"/>
    </xf>
    <xf numFmtId="0" fontId="14" fillId="13" borderId="5" xfId="0" applyFont="1" applyFill="1" applyBorder="1" applyAlignment="1">
      <alignment horizontal="left" vertical="center" wrapText="1" indent="1"/>
    </xf>
    <xf numFmtId="0" fontId="14" fillId="12" borderId="5" xfId="0" quotePrefix="1" applyFont="1" applyFill="1" applyBorder="1" applyAlignment="1">
      <alignment horizontal="center" vertical="center"/>
    </xf>
    <xf numFmtId="0" fontId="10" fillId="10" borderId="5" xfId="0" applyFont="1" applyFill="1" applyBorder="1" applyAlignment="1">
      <alignment horizontal="left" vertical="center" wrapText="1"/>
    </xf>
    <xf numFmtId="0" fontId="14" fillId="11" borderId="2" xfId="0" applyFont="1" applyFill="1" applyBorder="1" applyAlignment="1">
      <alignment horizontal="left" vertical="center" wrapText="1"/>
    </xf>
    <xf numFmtId="0" fontId="14" fillId="11" borderId="3" xfId="0" applyFont="1" applyFill="1" applyBorder="1" applyAlignment="1">
      <alignment horizontal="left" vertical="center" wrapText="1"/>
    </xf>
    <xf numFmtId="0" fontId="14" fillId="11" borderId="5" xfId="0" applyFont="1" applyFill="1" applyBorder="1" applyAlignment="1">
      <alignment horizontal="left" vertical="center" wrapText="1"/>
    </xf>
    <xf numFmtId="0" fontId="14" fillId="9" borderId="2" xfId="0" applyFont="1" applyFill="1" applyBorder="1" applyAlignment="1">
      <alignment horizontal="left" vertical="center" wrapText="1"/>
    </xf>
    <xf numFmtId="0" fontId="14" fillId="9" borderId="3" xfId="0" applyFont="1" applyFill="1" applyBorder="1" applyAlignment="1">
      <alignment horizontal="left" vertical="center" wrapText="1"/>
    </xf>
    <xf numFmtId="0" fontId="14" fillId="9" borderId="5" xfId="0" applyFont="1" applyFill="1" applyBorder="1" applyAlignment="1">
      <alignment horizontal="left" vertical="center" wrapText="1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13" borderId="2" xfId="0" applyFont="1" applyFill="1" applyBorder="1" applyAlignment="1">
      <alignment horizontal="left" vertical="center" wrapText="1"/>
    </xf>
    <xf numFmtId="0" fontId="14" fillId="13" borderId="3" xfId="0" applyFont="1" applyFill="1" applyBorder="1" applyAlignment="1">
      <alignment horizontal="left" vertical="center" wrapText="1"/>
    </xf>
    <xf numFmtId="0" fontId="14" fillId="13" borderId="5" xfId="0" applyFont="1" applyFill="1" applyBorder="1" applyAlignment="1">
      <alignment horizontal="left" vertical="center" wrapText="1"/>
    </xf>
    <xf numFmtId="0" fontId="14" fillId="12" borderId="2" xfId="0" applyFont="1" applyFill="1" applyBorder="1" applyAlignment="1">
      <alignment horizontal="left" vertical="center" wrapText="1"/>
    </xf>
    <xf numFmtId="0" fontId="14" fillId="12" borderId="3" xfId="0" applyFont="1" applyFill="1" applyBorder="1" applyAlignment="1">
      <alignment horizontal="left" vertical="center" wrapText="1"/>
    </xf>
    <xf numFmtId="0" fontId="14" fillId="12" borderId="5" xfId="0" applyFont="1" applyFill="1" applyBorder="1" applyAlignment="1">
      <alignment horizontal="left" vertical="center" wrapText="1"/>
    </xf>
    <xf numFmtId="9" fontId="14" fillId="0" borderId="0" xfId="0" applyNumberFormat="1" applyFont="1" applyFill="1" applyBorder="1" applyAlignment="1">
      <alignment horizontal="right"/>
    </xf>
    <xf numFmtId="0" fontId="7" fillId="0" borderId="0" xfId="0" applyFont="1" applyFill="1" applyBorder="1"/>
    <xf numFmtId="0" fontId="14" fillId="0" borderId="0" xfId="0" applyFont="1" applyFill="1" applyBorder="1" applyAlignment="1">
      <alignment horizontal="left" vertical="center" wrapText="1"/>
    </xf>
    <xf numFmtId="4" fontId="14" fillId="0" borderId="0" xfId="0" applyNumberFormat="1" applyFont="1" applyFill="1" applyBorder="1" applyAlignment="1">
      <alignment horizontal="right"/>
    </xf>
    <xf numFmtId="0" fontId="14" fillId="0" borderId="0" xfId="0" applyFont="1" applyFill="1" applyBorder="1" applyAlignment="1">
      <alignment horizontal="left" vertical="center" wrapText="1" indent="1"/>
    </xf>
    <xf numFmtId="0" fontId="14" fillId="0" borderId="0" xfId="0" applyFont="1" applyFill="1" applyBorder="1"/>
    <xf numFmtId="4" fontId="14" fillId="0" borderId="0" xfId="0" applyNumberFormat="1" applyFont="1" applyFill="1" applyBorder="1"/>
    <xf numFmtId="0" fontId="14" fillId="5" borderId="3" xfId="0" applyFont="1" applyFill="1" applyBorder="1" applyAlignment="1">
      <alignment horizontal="left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left" vertical="center" wrapText="1"/>
    </xf>
    <xf numFmtId="0" fontId="15" fillId="11" borderId="5" xfId="0" applyFont="1" applyFill="1" applyBorder="1" applyAlignment="1">
      <alignment horizontal="left" vertical="center" wrapText="1"/>
    </xf>
    <xf numFmtId="0" fontId="15" fillId="12" borderId="2" xfId="0" applyFont="1" applyFill="1" applyBorder="1" applyAlignment="1">
      <alignment horizontal="left" vertical="center" wrapText="1"/>
    </xf>
    <xf numFmtId="0" fontId="15" fillId="12" borderId="3" xfId="0" applyFont="1" applyFill="1" applyBorder="1" applyAlignment="1">
      <alignment horizontal="left" vertical="center" wrapText="1"/>
    </xf>
    <xf numFmtId="0" fontId="15" fillId="12" borderId="5" xfId="0" applyFont="1" applyFill="1" applyBorder="1" applyAlignment="1">
      <alignment horizontal="left" vertical="center" wrapText="1"/>
    </xf>
    <xf numFmtId="0" fontId="14" fillId="6" borderId="4" xfId="0" applyFont="1" applyFill="1" applyBorder="1" applyAlignment="1">
      <alignment horizontal="left"/>
    </xf>
    <xf numFmtId="4" fontId="14" fillId="6" borderId="4" xfId="0" applyNumberFormat="1" applyFont="1" applyFill="1" applyBorder="1"/>
    <xf numFmtId="0" fontId="14" fillId="10" borderId="2" xfId="0" applyFont="1" applyFill="1" applyBorder="1" applyAlignment="1">
      <alignment horizontal="left"/>
    </xf>
    <xf numFmtId="0" fontId="14" fillId="10" borderId="3" xfId="0" applyFont="1" applyFill="1" applyBorder="1" applyAlignment="1">
      <alignment horizontal="left"/>
    </xf>
    <xf numFmtId="0" fontId="14" fillId="10" borderId="3" xfId="0" applyFont="1" applyFill="1" applyBorder="1"/>
    <xf numFmtId="4" fontId="14" fillId="10" borderId="4" xfId="0" applyNumberFormat="1" applyFont="1" applyFill="1" applyBorder="1"/>
    <xf numFmtId="0" fontId="14" fillId="0" borderId="0" xfId="0" applyFont="1"/>
    <xf numFmtId="4" fontId="10" fillId="10" borderId="4" xfId="0" applyNumberFormat="1" applyFont="1" applyFill="1" applyBorder="1" applyAlignment="1">
      <alignment horizontal="right"/>
    </xf>
    <xf numFmtId="0" fontId="1" fillId="0" borderId="0" xfId="0" applyFont="1" applyAlignment="1" applyProtection="1">
      <alignment horizontal="center" vertical="center" wrapText="1"/>
    </xf>
    <xf numFmtId="4" fontId="11" fillId="6" borderId="4" xfId="0" applyNumberFormat="1" applyFont="1" applyFill="1" applyBorder="1" applyAlignment="1" applyProtection="1">
      <alignment vertical="center" wrapText="1"/>
    </xf>
    <xf numFmtId="4" fontId="17" fillId="6" borderId="4" xfId="0" quotePrefix="1" applyNumberFormat="1" applyFont="1" applyFill="1" applyBorder="1" applyAlignment="1">
      <alignment horizontal="left" vertical="center"/>
    </xf>
    <xf numFmtId="4" fontId="11" fillId="6" borderId="4" xfId="0" applyNumberFormat="1" applyFont="1" applyFill="1" applyBorder="1" applyAlignment="1" applyProtection="1">
      <alignment horizontal="left" vertical="center" wrapText="1"/>
    </xf>
    <xf numFmtId="4" fontId="17" fillId="6" borderId="4" xfId="0" quotePrefix="1" applyNumberFormat="1" applyFont="1" applyFill="1" applyBorder="1" applyAlignment="1">
      <alignment horizontal="left" vertical="center" wrapText="1"/>
    </xf>
    <xf numFmtId="4" fontId="11" fillId="0" borderId="4" xfId="0" applyNumberFormat="1" applyFont="1" applyFill="1" applyBorder="1" applyAlignment="1" applyProtection="1">
      <alignment horizontal="left" vertical="center" wrapText="1"/>
    </xf>
    <xf numFmtId="4" fontId="11" fillId="6" borderId="2" xfId="0" quotePrefix="1" applyNumberFormat="1" applyFont="1" applyFill="1" applyBorder="1" applyAlignment="1">
      <alignment horizontal="left" vertical="center"/>
    </xf>
    <xf numFmtId="0" fontId="20" fillId="4" borderId="4" xfId="0" applyFont="1" applyFill="1" applyBorder="1" applyAlignment="1" applyProtection="1">
      <alignment horizontal="center" vertical="center" wrapText="1"/>
    </xf>
    <xf numFmtId="0" fontId="20" fillId="4" borderId="5" xfId="0" applyFont="1" applyFill="1" applyBorder="1" applyAlignment="1" applyProtection="1">
      <alignment horizontal="center" vertical="center" wrapText="1"/>
    </xf>
    <xf numFmtId="0" fontId="20" fillId="16" borderId="4" xfId="0" applyFont="1" applyFill="1" applyBorder="1" applyAlignment="1" applyProtection="1">
      <alignment horizontal="left" vertical="center" wrapText="1"/>
    </xf>
    <xf numFmtId="4" fontId="18" fillId="16" borderId="5" xfId="0" applyNumberFormat="1" applyFont="1" applyFill="1" applyBorder="1" applyAlignment="1" applyProtection="1">
      <alignment horizontal="right" vertical="center"/>
    </xf>
    <xf numFmtId="9" fontId="18" fillId="17" borderId="4" xfId="0" applyNumberFormat="1" applyFont="1" applyFill="1" applyBorder="1" applyAlignment="1" applyProtection="1">
      <alignment horizontal="right" vertical="center"/>
    </xf>
    <xf numFmtId="0" fontId="18" fillId="18" borderId="4" xfId="0" applyFont="1" applyFill="1" applyBorder="1" applyAlignment="1" applyProtection="1">
      <alignment horizontal="left" vertical="center" wrapText="1"/>
    </xf>
    <xf numFmtId="4" fontId="18" fillId="18" borderId="5" xfId="0" applyNumberFormat="1" applyFont="1" applyFill="1" applyBorder="1" applyAlignment="1" applyProtection="1">
      <alignment horizontal="right" vertical="center"/>
    </xf>
    <xf numFmtId="9" fontId="18" fillId="9" borderId="4" xfId="0" applyNumberFormat="1" applyFont="1" applyFill="1" applyBorder="1" applyAlignment="1" applyProtection="1">
      <alignment horizontal="right" vertical="center"/>
    </xf>
    <xf numFmtId="0" fontId="18" fillId="14" borderId="4" xfId="0" applyFont="1" applyFill="1" applyBorder="1" applyAlignment="1" applyProtection="1">
      <alignment horizontal="left" vertical="center"/>
    </xf>
    <xf numFmtId="0" fontId="18" fillId="15" borderId="4" xfId="0" applyFont="1" applyFill="1" applyBorder="1" applyAlignment="1" applyProtection="1">
      <alignment horizontal="left" vertical="center"/>
    </xf>
    <xf numFmtId="4" fontId="18" fillId="15" borderId="4" xfId="0" applyNumberFormat="1" applyFont="1" applyFill="1" applyBorder="1" applyAlignment="1" applyProtection="1">
      <alignment horizontal="right" vertical="center"/>
    </xf>
    <xf numFmtId="9" fontId="18" fillId="5" borderId="4" xfId="0" applyNumberFormat="1" applyFont="1" applyFill="1" applyBorder="1" applyAlignment="1" applyProtection="1">
      <alignment horizontal="right" vertical="center"/>
    </xf>
    <xf numFmtId="0" fontId="18" fillId="2" borderId="4" xfId="0" applyFont="1" applyFill="1" applyBorder="1" applyAlignment="1" applyProtection="1">
      <alignment horizontal="left" vertical="center"/>
    </xf>
    <xf numFmtId="0" fontId="18" fillId="8" borderId="4" xfId="0" applyFont="1" applyFill="1" applyBorder="1" applyAlignment="1" applyProtection="1">
      <alignment horizontal="left" vertical="center"/>
    </xf>
    <xf numFmtId="4" fontId="18" fillId="8" borderId="4" xfId="0" applyNumberFormat="1" applyFont="1" applyFill="1" applyBorder="1" applyAlignment="1" applyProtection="1">
      <alignment horizontal="right" vertical="center"/>
    </xf>
    <xf numFmtId="9" fontId="18" fillId="0" borderId="4" xfId="0" applyNumberFormat="1" applyFont="1" applyFill="1" applyBorder="1" applyAlignment="1" applyProtection="1">
      <alignment horizontal="right" vertical="center"/>
    </xf>
    <xf numFmtId="4" fontId="18" fillId="15" borderId="5" xfId="0" applyNumberFormat="1" applyFont="1" applyFill="1" applyBorder="1" applyAlignment="1" applyProtection="1">
      <alignment horizontal="right" vertical="center"/>
    </xf>
    <xf numFmtId="4" fontId="18" fillId="2" borderId="4" xfId="0" applyNumberFormat="1" applyFont="1" applyFill="1" applyBorder="1" applyAlignment="1" applyProtection="1">
      <alignment horizontal="right" vertical="center"/>
    </xf>
    <xf numFmtId="0" fontId="18" fillId="20" borderId="4" xfId="0" applyFont="1" applyFill="1" applyBorder="1" applyAlignment="1" applyProtection="1">
      <alignment horizontal="left" vertical="center"/>
    </xf>
    <xf numFmtId="4" fontId="18" fillId="20" borderId="5" xfId="0" applyNumberFormat="1" applyFont="1" applyFill="1" applyBorder="1" applyAlignment="1" applyProtection="1">
      <alignment horizontal="right" vertical="center"/>
    </xf>
    <xf numFmtId="0" fontId="18" fillId="19" borderId="4" xfId="0" applyFont="1" applyFill="1" applyBorder="1" applyAlignment="1" applyProtection="1">
      <alignment horizontal="left" vertical="center"/>
    </xf>
    <xf numFmtId="4" fontId="18" fillId="19" borderId="4" xfId="0" applyNumberFormat="1" applyFont="1" applyFill="1" applyBorder="1" applyAlignment="1" applyProtection="1">
      <alignment horizontal="right" vertical="center"/>
    </xf>
    <xf numFmtId="0" fontId="18" fillId="7" borderId="4" xfId="0" applyFont="1" applyFill="1" applyBorder="1" applyAlignment="1" applyProtection="1">
      <alignment horizontal="left" vertical="center"/>
    </xf>
    <xf numFmtId="4" fontId="18" fillId="7" borderId="4" xfId="0" applyNumberFormat="1" applyFont="1" applyFill="1" applyBorder="1" applyAlignment="1" applyProtection="1">
      <alignment horizontal="right" vertical="center"/>
    </xf>
    <xf numFmtId="0" fontId="18" fillId="18" borderId="4" xfId="0" applyFont="1" applyFill="1" applyBorder="1" applyAlignment="1" applyProtection="1">
      <alignment horizontal="left" vertical="center"/>
    </xf>
    <xf numFmtId="4" fontId="18" fillId="14" borderId="4" xfId="0" applyNumberFormat="1" applyFont="1" applyFill="1" applyBorder="1" applyAlignment="1" applyProtection="1">
      <alignment horizontal="right" vertical="center"/>
    </xf>
    <xf numFmtId="0" fontId="18" fillId="21" borderId="4" xfId="0" applyFont="1" applyFill="1" applyBorder="1" applyAlignment="1" applyProtection="1">
      <alignment horizontal="left" vertical="center"/>
    </xf>
    <xf numFmtId="0" fontId="18" fillId="21" borderId="4" xfId="0" applyFont="1" applyFill="1" applyBorder="1" applyAlignment="1" applyProtection="1">
      <alignment horizontal="left" vertical="center" wrapText="1"/>
    </xf>
    <xf numFmtId="4" fontId="18" fillId="21" borderId="5" xfId="0" applyNumberFormat="1" applyFont="1" applyFill="1" applyBorder="1" applyAlignment="1" applyProtection="1">
      <alignment horizontal="right" vertical="center"/>
    </xf>
    <xf numFmtId="0" fontId="18" fillId="2" borderId="4" xfId="0" applyFont="1" applyFill="1" applyBorder="1" applyAlignment="1" applyProtection="1">
      <alignment horizontal="left" vertical="center" wrapText="1"/>
    </xf>
    <xf numFmtId="0" fontId="18" fillId="19" borderId="4" xfId="0" applyFont="1" applyFill="1" applyBorder="1" applyAlignment="1" applyProtection="1">
      <alignment horizontal="left" vertical="center" wrapText="1"/>
    </xf>
    <xf numFmtId="0" fontId="18" fillId="14" borderId="4" xfId="0" applyFont="1" applyFill="1" applyBorder="1" applyAlignment="1" applyProtection="1">
      <alignment horizontal="left" vertical="center" wrapText="1"/>
    </xf>
    <xf numFmtId="0" fontId="18" fillId="0" borderId="4" xfId="0" applyFont="1" applyFill="1" applyBorder="1" applyAlignment="1" applyProtection="1">
      <alignment horizontal="left" vertical="center" wrapText="1"/>
    </xf>
    <xf numFmtId="0" fontId="18" fillId="0" borderId="4" xfId="0" applyFont="1" applyFill="1" applyBorder="1" applyAlignment="1" applyProtection="1">
      <alignment horizontal="left" vertical="center"/>
    </xf>
    <xf numFmtId="4" fontId="18" fillId="0" borderId="4" xfId="0" applyNumberFormat="1" applyFont="1" applyFill="1" applyBorder="1" applyAlignment="1" applyProtection="1">
      <alignment horizontal="right" vertical="center"/>
    </xf>
    <xf numFmtId="0" fontId="18" fillId="22" borderId="4" xfId="0" applyFont="1" applyFill="1" applyBorder="1" applyAlignment="1" applyProtection="1">
      <alignment horizontal="left" vertical="center" wrapText="1"/>
    </xf>
    <xf numFmtId="0" fontId="18" fillId="22" borderId="4" xfId="0" applyFont="1" applyFill="1" applyBorder="1" applyAlignment="1" applyProtection="1">
      <alignment horizontal="left" vertical="center"/>
    </xf>
    <xf numFmtId="4" fontId="18" fillId="22" borderId="4" xfId="0" applyNumberFormat="1" applyFont="1" applyFill="1" applyBorder="1" applyAlignment="1" applyProtection="1">
      <alignment horizontal="right" vertical="center"/>
    </xf>
    <xf numFmtId="9" fontId="18" fillId="23" borderId="4" xfId="0" applyNumberFormat="1" applyFont="1" applyFill="1" applyBorder="1" applyAlignment="1" applyProtection="1">
      <alignment horizontal="right" vertical="center"/>
    </xf>
    <xf numFmtId="0" fontId="20" fillId="0" borderId="0" xfId="0" applyFont="1" applyBorder="1" applyAlignment="1" applyProtection="1">
      <alignment horizontal="center" vertical="center" wrapText="1"/>
    </xf>
    <xf numFmtId="0" fontId="20" fillId="0" borderId="0" xfId="0" applyFont="1" applyAlignment="1" applyProtection="1">
      <alignment horizontal="center" vertical="center" wrapText="1"/>
    </xf>
    <xf numFmtId="0" fontId="18" fillId="0" borderId="0" xfId="0" applyFont="1" applyAlignment="1" applyProtection="1">
      <alignment vertical="center" wrapText="1"/>
    </xf>
    <xf numFmtId="4" fontId="20" fillId="16" borderId="4" xfId="0" applyNumberFormat="1" applyFont="1" applyFill="1" applyBorder="1" applyAlignment="1" applyProtection="1">
      <alignment horizontal="right" vertical="center" wrapText="1"/>
    </xf>
    <xf numFmtId="9" fontId="18" fillId="17" borderId="4" xfId="0" applyNumberFormat="1" applyFont="1" applyFill="1" applyBorder="1" applyAlignment="1" applyProtection="1">
      <alignment horizontal="right" vertical="center" wrapText="1"/>
    </xf>
    <xf numFmtId="4" fontId="18" fillId="18" borderId="5" xfId="0" applyNumberFormat="1" applyFont="1" applyFill="1" applyBorder="1" applyAlignment="1" applyProtection="1">
      <alignment horizontal="right"/>
    </xf>
    <xf numFmtId="9" fontId="18" fillId="9" borderId="4" xfId="0" applyNumberFormat="1" applyFont="1" applyFill="1" applyBorder="1" applyAlignment="1" applyProtection="1">
      <alignment horizontal="right" vertical="center" wrapText="1"/>
    </xf>
    <xf numFmtId="0" fontId="21" fillId="20" borderId="4" xfId="0" applyFont="1" applyFill="1" applyBorder="1" applyAlignment="1" applyProtection="1">
      <alignment horizontal="left" vertical="center"/>
    </xf>
    <xf numFmtId="4" fontId="18" fillId="20" borderId="5" xfId="0" applyNumberFormat="1" applyFont="1" applyFill="1" applyBorder="1" applyAlignment="1" applyProtection="1">
      <alignment horizontal="right"/>
    </xf>
    <xf numFmtId="9" fontId="18" fillId="5" borderId="4" xfId="0" applyNumberFormat="1" applyFont="1" applyFill="1" applyBorder="1" applyAlignment="1" applyProtection="1">
      <alignment horizontal="right" vertical="center" wrapText="1"/>
    </xf>
    <xf numFmtId="0" fontId="18" fillId="0" borderId="4" xfId="0" applyFont="1" applyBorder="1" applyAlignment="1" applyProtection="1">
      <alignment horizontal="left" vertical="center"/>
    </xf>
    <xf numFmtId="0" fontId="21" fillId="0" borderId="4" xfId="0" applyFont="1" applyBorder="1" applyAlignment="1" applyProtection="1">
      <alignment horizontal="left" vertical="center"/>
    </xf>
    <xf numFmtId="4" fontId="18" fillId="0" borderId="4" xfId="0" applyNumberFormat="1" applyFont="1" applyBorder="1" applyAlignment="1" applyProtection="1">
      <alignment horizontal="right"/>
    </xf>
    <xf numFmtId="9" fontId="18" fillId="0" borderId="4" xfId="0" applyNumberFormat="1" applyFont="1" applyFill="1" applyBorder="1" applyAlignment="1" applyProtection="1">
      <alignment horizontal="right" vertical="center" wrapText="1"/>
    </xf>
    <xf numFmtId="0" fontId="21" fillId="0" borderId="4" xfId="0" applyFont="1" applyBorder="1" applyAlignment="1" applyProtection="1">
      <alignment horizontal="left" vertical="center" wrapText="1"/>
    </xf>
    <xf numFmtId="4" fontId="18" fillId="18" borderId="4" xfId="0" applyNumberFormat="1" applyFont="1" applyFill="1" applyBorder="1" applyAlignment="1" applyProtection="1">
      <alignment horizontal="right"/>
    </xf>
    <xf numFmtId="0" fontId="18" fillId="20" borderId="4" xfId="0" applyFont="1" applyFill="1" applyBorder="1" applyAlignment="1" applyProtection="1">
      <alignment horizontal="left" vertical="center" wrapText="1"/>
    </xf>
    <xf numFmtId="0" fontId="18" fillId="0" borderId="4" xfId="0" applyFont="1" applyBorder="1" applyAlignment="1" applyProtection="1">
      <alignment horizontal="left" vertical="center" wrapText="1"/>
    </xf>
    <xf numFmtId="0" fontId="18" fillId="5" borderId="4" xfId="0" applyFont="1" applyFill="1" applyBorder="1" applyAlignment="1" applyProtection="1">
      <alignment horizontal="left" vertical="center"/>
    </xf>
    <xf numFmtId="0" fontId="18" fillId="5" borderId="4" xfId="0" applyFont="1" applyFill="1" applyBorder="1" applyAlignment="1" applyProtection="1">
      <alignment horizontal="left" vertical="center" wrapText="1"/>
    </xf>
    <xf numFmtId="4" fontId="18" fillId="5" borderId="4" xfId="0" applyNumberFormat="1" applyFont="1" applyFill="1" applyBorder="1" applyAlignment="1" applyProtection="1">
      <alignment horizontal="right"/>
    </xf>
    <xf numFmtId="4" fontId="18" fillId="0" borderId="4" xfId="0" applyNumberFormat="1" applyFont="1" applyFill="1" applyBorder="1" applyAlignment="1" applyProtection="1">
      <alignment horizontal="right"/>
    </xf>
    <xf numFmtId="0" fontId="21" fillId="18" borderId="4" xfId="0" applyFont="1" applyFill="1" applyBorder="1" applyAlignment="1" applyProtection="1">
      <alignment horizontal="left" vertical="center" wrapText="1"/>
    </xf>
    <xf numFmtId="0" fontId="18" fillId="16" borderId="4" xfId="0" applyFont="1" applyFill="1" applyBorder="1" applyAlignment="1" applyProtection="1">
      <alignment horizontal="left" vertical="center"/>
    </xf>
    <xf numFmtId="0" fontId="18" fillId="16" borderId="4" xfId="0" applyFont="1" applyFill="1" applyBorder="1" applyAlignment="1" applyProtection="1">
      <alignment horizontal="left" vertical="center" wrapText="1"/>
    </xf>
    <xf numFmtId="4" fontId="18" fillId="16" borderId="5" xfId="0" applyNumberFormat="1" applyFont="1" applyFill="1" applyBorder="1" applyAlignment="1" applyProtection="1">
      <alignment horizontal="right"/>
    </xf>
    <xf numFmtId="4" fontId="18" fillId="20" borderId="4" xfId="0" applyNumberFormat="1" applyFont="1" applyFill="1" applyBorder="1" applyAlignment="1" applyProtection="1">
      <alignment horizontal="right"/>
    </xf>
    <xf numFmtId="0" fontId="22" fillId="0" borderId="4" xfId="0" applyFont="1" applyBorder="1" applyAlignment="1" applyProtection="1"/>
    <xf numFmtId="0" fontId="23" fillId="0" borderId="4" xfId="0" applyFont="1" applyBorder="1" applyAlignment="1" applyProtection="1"/>
    <xf numFmtId="4" fontId="23" fillId="0" borderId="4" xfId="0" applyNumberFormat="1" applyFont="1" applyBorder="1" applyAlignment="1" applyProtection="1"/>
    <xf numFmtId="0" fontId="22" fillId="0" borderId="0" xfId="0" applyFont="1" applyAlignment="1" applyProtection="1"/>
    <xf numFmtId="4" fontId="11" fillId="6" borderId="4" xfId="0" applyNumberFormat="1" applyFont="1" applyFill="1" applyBorder="1" applyAlignment="1" applyProtection="1">
      <alignment horizontal="left" wrapText="1"/>
    </xf>
    <xf numFmtId="0" fontId="20" fillId="2" borderId="4" xfId="0" applyFont="1" applyFill="1" applyBorder="1" applyAlignment="1" applyProtection="1">
      <alignment horizontal="left" vertical="center" wrapText="1"/>
    </xf>
    <xf numFmtId="4" fontId="20" fillId="2" borderId="5" xfId="0" applyNumberFormat="1" applyFont="1" applyFill="1" applyBorder="1" applyAlignment="1" applyProtection="1">
      <alignment horizontal="right"/>
    </xf>
    <xf numFmtId="3" fontId="18" fillId="2" borderId="4" xfId="0" applyNumberFormat="1" applyFont="1" applyFill="1" applyBorder="1" applyAlignment="1" applyProtection="1">
      <alignment horizontal="right"/>
    </xf>
    <xf numFmtId="4" fontId="18" fillId="2" borderId="5" xfId="0" applyNumberFormat="1" applyFont="1" applyFill="1" applyBorder="1" applyAlignment="1" applyProtection="1">
      <alignment horizontal="right"/>
    </xf>
    <xf numFmtId="0" fontId="21" fillId="2" borderId="4" xfId="0" applyFont="1" applyFill="1" applyBorder="1" applyAlignment="1" applyProtection="1">
      <alignment horizontal="left" vertical="center" wrapText="1"/>
    </xf>
    <xf numFmtId="4" fontId="18" fillId="2" borderId="4" xfId="0" applyNumberFormat="1" applyFont="1" applyFill="1" applyBorder="1" applyAlignment="1" applyProtection="1">
      <alignment horizontal="right"/>
    </xf>
    <xf numFmtId="0" fontId="21" fillId="2" borderId="4" xfId="0" applyFont="1" applyFill="1" applyBorder="1" applyAlignment="1" applyProtection="1">
      <alignment horizontal="left" vertical="center"/>
    </xf>
    <xf numFmtId="3" fontId="18" fillId="2" borderId="4" xfId="0" applyNumberFormat="1" applyFont="1" applyFill="1" applyBorder="1" applyAlignment="1" applyProtection="1">
      <alignment horizontal="right" wrapText="1"/>
    </xf>
    <xf numFmtId="0" fontId="22" fillId="0" borderId="0" xfId="0" applyFont="1"/>
    <xf numFmtId="0" fontId="4" fillId="0" borderId="0" xfId="0" applyFont="1" applyAlignment="1" applyProtection="1">
      <alignment horizontal="center" vertical="center" wrapText="1"/>
    </xf>
    <xf numFmtId="0" fontId="19" fillId="0" borderId="0" xfId="0" applyFont="1" applyAlignment="1" applyProtection="1"/>
    <xf numFmtId="0" fontId="20" fillId="0" borderId="0" xfId="0" applyFont="1" applyAlignment="1" applyProtection="1">
      <alignment horizontal="left" wrapText="1"/>
    </xf>
    <xf numFmtId="0" fontId="18" fillId="0" borderId="0" xfId="0" applyFont="1" applyAlignment="1" applyProtection="1">
      <alignment wrapText="1"/>
    </xf>
    <xf numFmtId="0" fontId="20" fillId="0" borderId="1" xfId="0" applyFont="1" applyBorder="1" applyAlignment="1" applyProtection="1">
      <alignment horizontal="center" vertical="center" wrapText="1"/>
    </xf>
    <xf numFmtId="0" fontId="23" fillId="0" borderId="1" xfId="0" applyFont="1" applyBorder="1" applyAlignment="1" applyProtection="1">
      <alignment horizontal="center" vertical="center"/>
    </xf>
    <xf numFmtId="0" fontId="20" fillId="2" borderId="4" xfId="0" applyFont="1" applyFill="1" applyBorder="1" applyAlignment="1" applyProtection="1">
      <alignment horizontal="center" vertical="center" wrapText="1"/>
    </xf>
    <xf numFmtId="0" fontId="23" fillId="0" borderId="4" xfId="0" applyFont="1" applyBorder="1" applyAlignment="1" applyProtection="1">
      <alignment vertical="center"/>
    </xf>
    <xf numFmtId="4" fontId="20" fillId="3" borderId="4" xfId="0" applyNumberFormat="1" applyFont="1" applyFill="1" applyBorder="1" applyAlignment="1" applyProtection="1">
      <alignment horizontal="right"/>
    </xf>
    <xf numFmtId="3" fontId="23" fillId="13" borderId="4" xfId="0" applyNumberFormat="1" applyFont="1" applyFill="1" applyBorder="1" applyAlignment="1" applyProtection="1"/>
    <xf numFmtId="4" fontId="20" fillId="0" borderId="4" xfId="0" applyNumberFormat="1" applyFont="1" applyBorder="1" applyAlignment="1" applyProtection="1">
      <alignment horizontal="right"/>
    </xf>
    <xf numFmtId="3" fontId="23" fillId="0" borderId="4" xfId="0" applyNumberFormat="1" applyFont="1" applyBorder="1" applyAlignment="1" applyProtection="1"/>
    <xf numFmtId="0" fontId="20" fillId="3" borderId="2" xfId="0" applyFont="1" applyFill="1" applyBorder="1" applyAlignment="1" applyProtection="1">
      <alignment horizontal="left" vertical="center"/>
    </xf>
    <xf numFmtId="0" fontId="18" fillId="3" borderId="3" xfId="0" applyFont="1" applyFill="1" applyBorder="1" applyAlignment="1" applyProtection="1">
      <alignment vertical="center"/>
    </xf>
    <xf numFmtId="4" fontId="20" fillId="24" borderId="4" xfId="0" applyNumberFormat="1" applyFont="1" applyFill="1" applyBorder="1" applyAlignment="1" applyProtection="1">
      <alignment horizontal="right"/>
    </xf>
    <xf numFmtId="0" fontId="18" fillId="0" borderId="0" xfId="0" applyFont="1" applyAlignment="1" applyProtection="1">
      <alignment horizontal="center" vertical="center" wrapText="1"/>
    </xf>
    <xf numFmtId="0" fontId="18" fillId="0" borderId="0" xfId="0" applyFont="1" applyAlignment="1" applyProtection="1"/>
    <xf numFmtId="0" fontId="20" fillId="0" borderId="2" xfId="0" applyFont="1" applyBorder="1" applyAlignment="1" applyProtection="1">
      <alignment horizontal="left" wrapText="1"/>
    </xf>
    <xf numFmtId="0" fontId="20" fillId="0" borderId="3" xfId="0" applyFont="1" applyBorder="1" applyAlignment="1" applyProtection="1">
      <alignment horizontal="left" wrapText="1"/>
    </xf>
    <xf numFmtId="0" fontId="20" fillId="0" borderId="3" xfId="0" applyFont="1" applyBorder="1" applyAlignment="1" applyProtection="1">
      <alignment horizontal="center" wrapText="1"/>
    </xf>
    <xf numFmtId="0" fontId="20" fillId="0" borderId="3" xfId="0" applyFont="1" applyBorder="1" applyAlignment="1" applyProtection="1">
      <alignment horizontal="left"/>
    </xf>
    <xf numFmtId="3" fontId="20" fillId="0" borderId="4" xfId="0" applyNumberFormat="1" applyFont="1" applyBorder="1" applyAlignment="1" applyProtection="1">
      <alignment horizontal="right"/>
    </xf>
    <xf numFmtId="3" fontId="20" fillId="3" borderId="4" xfId="0" applyNumberFormat="1" applyFont="1" applyFill="1" applyBorder="1" applyAlignment="1" applyProtection="1">
      <alignment horizontal="right"/>
    </xf>
    <xf numFmtId="0" fontId="22" fillId="13" borderId="4" xfId="0" applyFont="1" applyFill="1" applyBorder="1" applyAlignment="1" applyProtection="1"/>
    <xf numFmtId="0" fontId="20" fillId="2" borderId="2" xfId="0" applyFont="1" applyFill="1" applyBorder="1" applyAlignment="1" applyProtection="1">
      <alignment horizontal="center" vertical="center" wrapText="1"/>
    </xf>
    <xf numFmtId="4" fontId="20" fillId="4" borderId="2" xfId="0" applyNumberFormat="1" applyFont="1" applyFill="1" applyBorder="1" applyAlignment="1" applyProtection="1">
      <alignment horizontal="right"/>
    </xf>
    <xf numFmtId="1" fontId="22" fillId="5" borderId="4" xfId="0" applyNumberFormat="1" applyFont="1" applyFill="1" applyBorder="1" applyAlignment="1" applyProtection="1"/>
    <xf numFmtId="4" fontId="20" fillId="3" borderId="2" xfId="0" applyNumberFormat="1" applyFont="1" applyFill="1" applyBorder="1" applyAlignment="1" applyProtection="1">
      <alignment horizontal="right"/>
    </xf>
    <xf numFmtId="1" fontId="22" fillId="13" borderId="4" xfId="0" applyNumberFormat="1" applyFont="1" applyFill="1" applyBorder="1" applyAlignment="1" applyProtection="1"/>
    <xf numFmtId="3" fontId="20" fillId="0" borderId="0" xfId="0" applyNumberFormat="1" applyFont="1" applyAlignment="1" applyProtection="1">
      <alignment horizontal="right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20" fillId="3" borderId="2" xfId="0" applyFont="1" applyFill="1" applyBorder="1" applyAlignment="1" applyProtection="1">
      <alignment horizontal="left" vertical="center" wrapText="1"/>
    </xf>
    <xf numFmtId="0" fontId="20" fillId="0" borderId="2" xfId="0" applyFont="1" applyBorder="1" applyAlignment="1" applyProtection="1">
      <alignment horizontal="left" vertical="center" wrapText="1"/>
    </xf>
    <xf numFmtId="0" fontId="20" fillId="0" borderId="2" xfId="0" applyFont="1" applyBorder="1" applyAlignment="1" applyProtection="1">
      <alignment horizontal="center" vertical="center" wrapText="1"/>
    </xf>
    <xf numFmtId="0" fontId="20" fillId="0" borderId="3" xfId="0" applyFont="1" applyBorder="1" applyAlignment="1" applyProtection="1">
      <alignment horizontal="center" vertical="center" wrapText="1"/>
    </xf>
    <xf numFmtId="0" fontId="20" fillId="0" borderId="5" xfId="0" applyFont="1" applyBorder="1" applyAlignment="1" applyProtection="1">
      <alignment horizontal="center" vertical="center" wrapText="1"/>
    </xf>
    <xf numFmtId="0" fontId="20" fillId="0" borderId="2" xfId="0" applyFont="1" applyBorder="1" applyAlignment="1" applyProtection="1">
      <alignment horizontal="center" wrapText="1"/>
    </xf>
    <xf numFmtId="0" fontId="20" fillId="0" borderId="3" xfId="0" applyFont="1" applyBorder="1" applyAlignment="1" applyProtection="1">
      <alignment horizontal="center" wrapText="1"/>
    </xf>
    <xf numFmtId="0" fontId="20" fillId="0" borderId="5" xfId="0" applyFont="1" applyBorder="1" applyAlignment="1" applyProtection="1">
      <alignment horizont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20" fillId="0" borderId="0" xfId="0" applyFont="1" applyBorder="1" applyAlignment="1" applyProtection="1">
      <alignment horizontal="center" vertical="center" wrapText="1"/>
    </xf>
    <xf numFmtId="0" fontId="20" fillId="0" borderId="2" xfId="0" applyFont="1" applyBorder="1" applyAlignment="1" applyProtection="1">
      <alignment horizontal="left" vertical="center"/>
    </xf>
    <xf numFmtId="0" fontId="20" fillId="3" borderId="4" xfId="0" applyFont="1" applyFill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wrapText="1"/>
    </xf>
    <xf numFmtId="0" fontId="20" fillId="0" borderId="4" xfId="0" applyFont="1" applyBorder="1" applyAlignment="1" applyProtection="1">
      <alignment horizontal="left" vertical="center" wrapText="1"/>
    </xf>
    <xf numFmtId="0" fontId="20" fillId="4" borderId="4" xfId="0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20" fillId="2" borderId="2" xfId="0" applyFont="1" applyFill="1" applyBorder="1" applyAlignment="1" applyProtection="1">
      <alignment horizontal="center" vertical="center"/>
    </xf>
    <xf numFmtId="0" fontId="20" fillId="2" borderId="3" xfId="0" applyFont="1" applyFill="1" applyBorder="1" applyAlignment="1" applyProtection="1">
      <alignment horizontal="center" vertical="center"/>
    </xf>
    <xf numFmtId="0" fontId="20" fillId="2" borderId="5" xfId="0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10" fillId="5" borderId="2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left" vertical="center" wrapText="1"/>
    </xf>
    <xf numFmtId="0" fontId="10" fillId="10" borderId="3" xfId="0" applyFont="1" applyFill="1" applyBorder="1" applyAlignment="1">
      <alignment horizontal="left" vertical="center" wrapText="1"/>
    </xf>
    <xf numFmtId="0" fontId="10" fillId="10" borderId="5" xfId="0" applyFont="1" applyFill="1" applyBorder="1" applyAlignment="1">
      <alignment horizontal="left" vertical="center" wrapText="1"/>
    </xf>
    <xf numFmtId="0" fontId="14" fillId="11" borderId="2" xfId="0" applyFont="1" applyFill="1" applyBorder="1" applyAlignment="1">
      <alignment horizontal="left" vertical="center" wrapText="1"/>
    </xf>
    <xf numFmtId="0" fontId="14" fillId="11" borderId="3" xfId="0" applyFont="1" applyFill="1" applyBorder="1" applyAlignment="1">
      <alignment horizontal="left" vertical="center" wrapText="1"/>
    </xf>
    <xf numFmtId="0" fontId="14" fillId="11" borderId="5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 indent="1"/>
    </xf>
    <xf numFmtId="0" fontId="14" fillId="0" borderId="0" xfId="0" applyFont="1" applyFill="1" applyBorder="1" applyAlignment="1">
      <alignment horizontal="center"/>
    </xf>
    <xf numFmtId="0" fontId="14" fillId="6" borderId="2" xfId="0" quotePrefix="1" applyFont="1" applyFill="1" applyBorder="1" applyAlignment="1">
      <alignment horizontal="center" vertical="center"/>
    </xf>
    <xf numFmtId="0" fontId="14" fillId="6" borderId="3" xfId="0" quotePrefix="1" applyFont="1" applyFill="1" applyBorder="1" applyAlignment="1">
      <alignment horizontal="center" vertical="center"/>
    </xf>
    <xf numFmtId="0" fontId="14" fillId="6" borderId="5" xfId="0" quotePrefix="1" applyFont="1" applyFill="1" applyBorder="1" applyAlignment="1">
      <alignment horizontal="center" vertical="center"/>
    </xf>
    <xf numFmtId="0" fontId="14" fillId="13" borderId="2" xfId="0" applyFont="1" applyFill="1" applyBorder="1" applyAlignment="1">
      <alignment horizontal="left" vertical="center" wrapText="1" indent="1"/>
    </xf>
    <xf numFmtId="0" fontId="14" fillId="13" borderId="3" xfId="0" applyFont="1" applyFill="1" applyBorder="1" applyAlignment="1">
      <alignment horizontal="left" vertical="center" wrapText="1" indent="1"/>
    </xf>
    <xf numFmtId="0" fontId="14" fillId="13" borderId="5" xfId="0" applyFont="1" applyFill="1" applyBorder="1" applyAlignment="1">
      <alignment horizontal="left" vertical="center" wrapText="1" indent="1"/>
    </xf>
    <xf numFmtId="0" fontId="14" fillId="12" borderId="2" xfId="0" quotePrefix="1" applyFont="1" applyFill="1" applyBorder="1" applyAlignment="1">
      <alignment horizontal="center" vertical="center"/>
    </xf>
    <xf numFmtId="0" fontId="14" fillId="12" borderId="3" xfId="0" quotePrefix="1" applyFont="1" applyFill="1" applyBorder="1" applyAlignment="1">
      <alignment horizontal="center" vertical="center"/>
    </xf>
    <xf numFmtId="0" fontId="14" fillId="12" borderId="5" xfId="0" quotePrefix="1" applyFont="1" applyFill="1" applyBorder="1" applyAlignment="1">
      <alignment horizontal="center" vertical="center"/>
    </xf>
    <xf numFmtId="0" fontId="14" fillId="9" borderId="2" xfId="0" applyFont="1" applyFill="1" applyBorder="1" applyAlignment="1">
      <alignment horizontal="left" vertical="center" wrapText="1"/>
    </xf>
    <xf numFmtId="0" fontId="14" fillId="9" borderId="3" xfId="0" applyFont="1" applyFill="1" applyBorder="1" applyAlignment="1">
      <alignment horizontal="left" vertical="center" wrapText="1"/>
    </xf>
    <xf numFmtId="0" fontId="14" fillId="9" borderId="5" xfId="0" applyFont="1" applyFill="1" applyBorder="1" applyAlignment="1">
      <alignment horizontal="left" vertical="center" wrapText="1"/>
    </xf>
    <xf numFmtId="0" fontId="15" fillId="11" borderId="2" xfId="0" applyFont="1" applyFill="1" applyBorder="1" applyAlignment="1">
      <alignment horizontal="left" vertical="center" wrapText="1"/>
    </xf>
    <xf numFmtId="0" fontId="15" fillId="11" borderId="3" xfId="0" applyFont="1" applyFill="1" applyBorder="1" applyAlignment="1">
      <alignment horizontal="left" vertical="center" wrapText="1"/>
    </xf>
    <xf numFmtId="0" fontId="15" fillId="11" borderId="5" xfId="0" applyFont="1" applyFill="1" applyBorder="1" applyAlignment="1">
      <alignment horizontal="left" vertical="center" wrapText="1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12" borderId="2" xfId="0" applyFont="1" applyFill="1" applyBorder="1" applyAlignment="1">
      <alignment horizontal="left" vertical="center" wrapText="1"/>
    </xf>
    <xf numFmtId="0" fontId="14" fillId="12" borderId="3" xfId="0" applyFont="1" applyFill="1" applyBorder="1" applyAlignment="1">
      <alignment horizontal="left" vertical="center" wrapText="1"/>
    </xf>
    <xf numFmtId="0" fontId="14" fillId="12" borderId="5" xfId="0" applyFont="1" applyFill="1" applyBorder="1" applyAlignment="1">
      <alignment horizontal="left" vertical="center" wrapText="1"/>
    </xf>
    <xf numFmtId="0" fontId="14" fillId="12" borderId="2" xfId="0" applyFont="1" applyFill="1" applyBorder="1" applyAlignment="1">
      <alignment horizontal="center" vertical="center" wrapText="1"/>
    </xf>
    <xf numFmtId="0" fontId="14" fillId="12" borderId="3" xfId="0" applyFont="1" applyFill="1" applyBorder="1" applyAlignment="1">
      <alignment horizontal="center" vertical="center" wrapText="1"/>
    </xf>
    <xf numFmtId="0" fontId="14" fillId="12" borderId="5" xfId="0" applyFont="1" applyFill="1" applyBorder="1" applyAlignment="1">
      <alignment horizontal="center" vertical="center" wrapText="1"/>
    </xf>
    <xf numFmtId="0" fontId="14" fillId="13" borderId="2" xfId="0" applyFont="1" applyFill="1" applyBorder="1" applyAlignment="1">
      <alignment horizontal="left" vertical="center" wrapText="1"/>
    </xf>
    <xf numFmtId="0" fontId="14" fillId="13" borderId="3" xfId="0" applyFont="1" applyFill="1" applyBorder="1" applyAlignment="1">
      <alignment horizontal="left" vertical="center" wrapText="1"/>
    </xf>
    <xf numFmtId="0" fontId="14" fillId="13" borderId="5" xfId="0" applyFont="1" applyFill="1" applyBorder="1" applyAlignment="1">
      <alignment horizontal="left" vertical="center" wrapText="1"/>
    </xf>
    <xf numFmtId="0" fontId="14" fillId="12" borderId="2" xfId="0" applyFont="1" applyFill="1" applyBorder="1" applyAlignment="1">
      <alignment horizontal="center"/>
    </xf>
    <xf numFmtId="0" fontId="14" fillId="12" borderId="3" xfId="0" applyFont="1" applyFill="1" applyBorder="1" applyAlignment="1">
      <alignment horizontal="center"/>
    </xf>
    <xf numFmtId="0" fontId="14" fillId="12" borderId="5" xfId="0" applyFont="1" applyFill="1" applyBorder="1" applyAlignment="1">
      <alignment horizontal="center"/>
    </xf>
    <xf numFmtId="0" fontId="24" fillId="0" borderId="0" xfId="0" applyFont="1"/>
    <xf numFmtId="0" fontId="8" fillId="0" borderId="0" xfId="0" applyNumberFormat="1" applyFont="1" applyFill="1" applyBorder="1" applyAlignment="1" applyProtection="1">
      <alignment horizontal="center" vertical="center" wrapText="1"/>
    </xf>
    <xf numFmtId="2" fontId="8" fillId="0" borderId="0" xfId="0" applyNumberFormat="1" applyFont="1" applyFill="1" applyBorder="1" applyAlignment="1" applyProtection="1">
      <alignment horizontal="center" vertical="center" wrapText="1"/>
    </xf>
    <xf numFmtId="2" fontId="6" fillId="0" borderId="0" xfId="0" applyNumberFormat="1" applyFont="1" applyFill="1" applyBorder="1" applyAlignment="1" applyProtection="1">
      <alignment vertical="center" wrapText="1"/>
    </xf>
    <xf numFmtId="4" fontId="11" fillId="5" borderId="4" xfId="0" applyNumberFormat="1" applyFont="1" applyFill="1" applyBorder="1" applyAlignment="1" applyProtection="1">
      <alignment horizontal="center" vertical="center" wrapText="1"/>
    </xf>
    <xf numFmtId="4" fontId="11" fillId="5" borderId="5" xfId="0" applyNumberFormat="1" applyFont="1" applyFill="1" applyBorder="1" applyAlignment="1" applyProtection="1">
      <alignment horizontal="center" vertical="center" wrapText="1"/>
    </xf>
    <xf numFmtId="3" fontId="13" fillId="5" borderId="4" xfId="0" applyNumberFormat="1" applyFont="1" applyFill="1" applyBorder="1" applyAlignment="1" applyProtection="1">
      <alignment horizontal="center" vertical="center" wrapText="1"/>
    </xf>
    <xf numFmtId="3" fontId="13" fillId="5" borderId="5" xfId="0" applyNumberFormat="1" applyFont="1" applyFill="1" applyBorder="1" applyAlignment="1" applyProtection="1">
      <alignment horizontal="center" vertical="center" wrapText="1"/>
    </xf>
    <xf numFmtId="4" fontId="11" fillId="0" borderId="5" xfId="0" applyNumberFormat="1" applyFont="1" applyFill="1" applyBorder="1" applyAlignment="1" applyProtection="1">
      <alignment horizontal="center" vertical="center" wrapText="1"/>
    </xf>
    <xf numFmtId="3" fontId="11" fillId="0" borderId="5" xfId="0" applyNumberFormat="1" applyFont="1" applyFill="1" applyBorder="1" applyAlignment="1" applyProtection="1">
      <alignment horizontal="center" vertical="center" wrapText="1"/>
    </xf>
    <xf numFmtId="4" fontId="11" fillId="0" borderId="4" xfId="0" applyNumberFormat="1" applyFont="1" applyFill="1" applyBorder="1" applyAlignment="1" applyProtection="1">
      <alignment horizontal="right" vertical="center" wrapText="1"/>
    </xf>
    <xf numFmtId="4" fontId="13" fillId="6" borderId="4" xfId="0" applyNumberFormat="1" applyFont="1" applyFill="1" applyBorder="1" applyAlignment="1">
      <alignment horizontal="right"/>
    </xf>
    <xf numFmtId="3" fontId="13" fillId="0" borderId="5" xfId="0" applyNumberFormat="1" applyFont="1" applyFill="1" applyBorder="1" applyAlignment="1" applyProtection="1">
      <alignment horizontal="center" vertical="center" wrapText="1"/>
    </xf>
    <xf numFmtId="4" fontId="11" fillId="6" borderId="4" xfId="0" applyNumberFormat="1" applyFont="1" applyFill="1" applyBorder="1" applyAlignment="1">
      <alignment horizontal="right"/>
    </xf>
    <xf numFmtId="4" fontId="13" fillId="6" borderId="5" xfId="0" applyNumberFormat="1" applyFont="1" applyFill="1" applyBorder="1" applyAlignment="1">
      <alignment horizontal="right"/>
    </xf>
    <xf numFmtId="4" fontId="11" fillId="6" borderId="5" xfId="0" applyNumberFormat="1" applyFont="1" applyFill="1" applyBorder="1" applyAlignment="1">
      <alignment horizontal="right"/>
    </xf>
    <xf numFmtId="3" fontId="11" fillId="0" borderId="5" xfId="0" applyNumberFormat="1" applyFont="1" applyFill="1" applyBorder="1" applyAlignment="1" applyProtection="1">
      <alignment horizontal="center" wrapText="1"/>
    </xf>
    <xf numFmtId="3" fontId="11" fillId="0" borderId="0" xfId="0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vertical="center" wrapText="1"/>
    </xf>
    <xf numFmtId="4" fontId="11" fillId="6" borderId="2" xfId="0" quotePrefix="1" applyNumberFormat="1" applyFont="1" applyFill="1" applyBorder="1" applyAlignment="1">
      <alignment horizontal="center" vertical="center"/>
    </xf>
    <xf numFmtId="4" fontId="11" fillId="6" borderId="3" xfId="0" quotePrefix="1" applyNumberFormat="1" applyFont="1" applyFill="1" applyBorder="1" applyAlignment="1">
      <alignment horizontal="center" vertical="center"/>
    </xf>
    <xf numFmtId="4" fontId="11" fillId="6" borderId="5" xfId="0" quotePrefix="1" applyNumberFormat="1" applyFont="1" applyFill="1" applyBorder="1" applyAlignment="1">
      <alignment horizontal="center" vertical="center"/>
    </xf>
    <xf numFmtId="4" fontId="11" fillId="6" borderId="4" xfId="0" quotePrefix="1" applyNumberFormat="1" applyFont="1" applyFill="1" applyBorder="1" applyAlignment="1">
      <alignment horizontal="right" vertical="center"/>
    </xf>
    <xf numFmtId="3" fontId="11" fillId="0" borderId="4" xfId="0" applyNumberFormat="1" applyFont="1" applyFill="1" applyBorder="1" applyAlignment="1" applyProtection="1">
      <alignment horizontal="center" vertical="center" wrapText="1"/>
    </xf>
    <xf numFmtId="4" fontId="13" fillId="0" borderId="4" xfId="0" applyNumberFormat="1" applyFont="1" applyBorder="1" applyAlignment="1">
      <alignment horizontal="right"/>
    </xf>
    <xf numFmtId="3" fontId="13" fillId="0" borderId="4" xfId="0" applyNumberFormat="1" applyFont="1" applyFill="1" applyBorder="1" applyAlignment="1" applyProtection="1">
      <alignment horizontal="center" vertical="center" wrapText="1"/>
    </xf>
    <xf numFmtId="4" fontId="13" fillId="0" borderId="4" xfId="0" applyNumberFormat="1" applyFont="1" applyFill="1" applyBorder="1" applyAlignment="1" applyProtection="1">
      <alignment horizontal="right" vertical="center" wrapText="1"/>
    </xf>
    <xf numFmtId="0" fontId="6" fillId="0" borderId="0" xfId="0" applyFont="1"/>
    <xf numFmtId="4" fontId="17" fillId="0" borderId="4" xfId="0" applyNumberFormat="1" applyFont="1" applyBorder="1"/>
    <xf numFmtId="4" fontId="17" fillId="0" borderId="4" xfId="0" applyNumberFormat="1" applyFont="1" applyFill="1" applyBorder="1" applyAlignment="1" applyProtection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5B9BD5"/>
      <rgbColor rgb="FF729FCF"/>
      <rgbColor rgb="FF993366"/>
      <rgbColor rgb="FFE7E6E6"/>
      <rgbColor rgb="FFDEEAF6"/>
      <rgbColor rgb="FF660066"/>
      <rgbColor rgb="FFED7D31"/>
      <rgbColor rgb="FF2A6099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B2B2B2"/>
      <rgbColor rgb="FFF7CAAC"/>
      <rgbColor rgb="FF3366FF"/>
      <rgbColor rgb="FF33CCCC"/>
      <rgbColor rgb="FF99CC00"/>
      <rgbColor rgb="FFFFCC00"/>
      <rgbColor rgb="FFFF8000"/>
      <rgbColor rgb="FFEA75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95"/>
  <sheetViews>
    <sheetView zoomScale="95" zoomScaleNormal="95" workbookViewId="0">
      <selection activeCell="P21" sqref="P21"/>
    </sheetView>
  </sheetViews>
  <sheetFormatPr defaultColWidth="14.42578125" defaultRowHeight="15" x14ac:dyDescent="0.25"/>
  <cols>
    <col min="1" max="4" width="8.7109375" style="1" customWidth="1"/>
    <col min="5" max="5" width="16.85546875" style="1" customWidth="1"/>
    <col min="6" max="7" width="23.140625" style="1" customWidth="1"/>
    <col min="8" max="8" width="22.7109375" style="1" customWidth="1"/>
    <col min="9" max="10" width="8.28515625" style="1" customWidth="1"/>
    <col min="11" max="24" width="8.7109375" style="1" customWidth="1"/>
  </cols>
  <sheetData>
    <row r="1" spans="1:24" ht="42" customHeight="1" x14ac:dyDescent="0.25">
      <c r="A1" s="231" t="s">
        <v>171</v>
      </c>
      <c r="B1" s="231"/>
      <c r="C1" s="231"/>
      <c r="D1" s="231"/>
      <c r="E1" s="231"/>
      <c r="F1" s="231"/>
      <c r="G1" s="231"/>
      <c r="H1" s="231"/>
      <c r="I1" s="231"/>
      <c r="J1" s="231"/>
    </row>
    <row r="2" spans="1:24" ht="18" customHeight="1" x14ac:dyDescent="0.25">
      <c r="A2" s="192"/>
      <c r="B2" s="192"/>
      <c r="C2" s="192"/>
      <c r="D2" s="192"/>
      <c r="E2" s="192"/>
      <c r="F2" s="192"/>
      <c r="G2" s="192"/>
      <c r="H2" s="192"/>
      <c r="I2" s="193"/>
      <c r="J2" s="193"/>
    </row>
    <row r="3" spans="1:24" ht="15" customHeight="1" x14ac:dyDescent="0.25">
      <c r="A3" s="231" t="s">
        <v>0</v>
      </c>
      <c r="B3" s="231"/>
      <c r="C3" s="231"/>
      <c r="D3" s="231"/>
      <c r="E3" s="231"/>
      <c r="F3" s="231"/>
      <c r="G3" s="231"/>
      <c r="H3" s="231"/>
      <c r="I3" s="231"/>
      <c r="J3" s="231"/>
    </row>
    <row r="4" spans="1:24" ht="18" x14ac:dyDescent="0.25">
      <c r="A4" s="2"/>
      <c r="B4" s="2"/>
      <c r="C4" s="2"/>
      <c r="D4" s="2"/>
      <c r="E4" s="2"/>
      <c r="F4" s="2"/>
      <c r="G4" s="2"/>
      <c r="H4" s="2"/>
    </row>
    <row r="5" spans="1:24" ht="18" customHeight="1" x14ac:dyDescent="0.25">
      <c r="A5" s="232" t="s">
        <v>1</v>
      </c>
      <c r="B5" s="232"/>
      <c r="C5" s="232"/>
      <c r="D5" s="232"/>
      <c r="E5" s="232"/>
      <c r="F5" s="232"/>
      <c r="G5" s="232"/>
      <c r="H5" s="232"/>
      <c r="I5" s="232"/>
      <c r="J5" s="232"/>
    </row>
    <row r="6" spans="1:24" x14ac:dyDescent="0.25">
      <c r="A6" s="194"/>
      <c r="B6" s="195"/>
      <c r="C6" s="195"/>
      <c r="D6" s="195"/>
      <c r="E6" s="196"/>
      <c r="F6" s="197"/>
      <c r="G6" s="197"/>
      <c r="H6" s="197"/>
      <c r="I6" s="181"/>
      <c r="J6" s="181"/>
    </row>
    <row r="7" spans="1:24" ht="35.25" customHeight="1" x14ac:dyDescent="0.25">
      <c r="A7" s="225" t="s">
        <v>188</v>
      </c>
      <c r="B7" s="226"/>
      <c r="C7" s="226"/>
      <c r="D7" s="226"/>
      <c r="E7" s="227"/>
      <c r="F7" s="198" t="s">
        <v>172</v>
      </c>
      <c r="G7" s="198" t="s">
        <v>160</v>
      </c>
      <c r="H7" s="198" t="s">
        <v>173</v>
      </c>
      <c r="I7" s="199" t="s">
        <v>187</v>
      </c>
      <c r="J7" s="198" t="s">
        <v>187</v>
      </c>
    </row>
    <row r="8" spans="1:24" x14ac:dyDescent="0.25">
      <c r="A8" s="228">
        <v>1</v>
      </c>
      <c r="B8" s="229"/>
      <c r="C8" s="229"/>
      <c r="D8" s="229"/>
      <c r="E8" s="230"/>
      <c r="F8" s="198">
        <v>2</v>
      </c>
      <c r="G8" s="198">
        <v>3</v>
      </c>
      <c r="H8" s="198">
        <v>4</v>
      </c>
      <c r="I8" s="179" t="s">
        <v>189</v>
      </c>
      <c r="J8" s="179" t="s">
        <v>190</v>
      </c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15" customHeight="1" x14ac:dyDescent="0.25">
      <c r="A9" s="223" t="s">
        <v>2</v>
      </c>
      <c r="B9" s="223"/>
      <c r="C9" s="223"/>
      <c r="D9" s="223"/>
      <c r="E9" s="223"/>
      <c r="F9" s="200">
        <v>1889639.47</v>
      </c>
      <c r="G9" s="200">
        <v>2135654</v>
      </c>
      <c r="H9" s="200">
        <v>2143498.12</v>
      </c>
      <c r="I9" s="201">
        <f>H9/F9*100</f>
        <v>113.43423727278517</v>
      </c>
      <c r="J9" s="201">
        <f>H9/G9*100</f>
        <v>100.36729357845419</v>
      </c>
    </row>
    <row r="10" spans="1:24" ht="15" customHeight="1" x14ac:dyDescent="0.25">
      <c r="A10" s="224" t="s">
        <v>3</v>
      </c>
      <c r="B10" s="224"/>
      <c r="C10" s="224"/>
      <c r="D10" s="224"/>
      <c r="E10" s="224"/>
      <c r="F10" s="202">
        <v>1889639.47</v>
      </c>
      <c r="G10" s="202">
        <v>2135654</v>
      </c>
      <c r="H10" s="202">
        <v>2143498.12</v>
      </c>
      <c r="I10" s="203">
        <f t="shared" ref="I10:I15" si="0">H10/F10*100</f>
        <v>113.43423727278517</v>
      </c>
      <c r="J10" s="203">
        <f t="shared" ref="J10:J15" si="1">H10/G10*100</f>
        <v>100.36729357845419</v>
      </c>
    </row>
    <row r="11" spans="1:24" x14ac:dyDescent="0.25">
      <c r="A11" s="233" t="s">
        <v>4</v>
      </c>
      <c r="B11" s="233"/>
      <c r="C11" s="233"/>
      <c r="D11" s="233"/>
      <c r="E11" s="233"/>
      <c r="F11" s="202">
        <v>0</v>
      </c>
      <c r="G11" s="202"/>
      <c r="H11" s="202">
        <v>0</v>
      </c>
      <c r="I11" s="203">
        <v>0</v>
      </c>
      <c r="J11" s="203">
        <v>0</v>
      </c>
    </row>
    <row r="12" spans="1:24" x14ac:dyDescent="0.25">
      <c r="A12" s="204" t="s">
        <v>5</v>
      </c>
      <c r="B12" s="205"/>
      <c r="C12" s="205"/>
      <c r="D12" s="205"/>
      <c r="E12" s="205"/>
      <c r="F12" s="200">
        <f>SUM(F13,F14)</f>
        <v>1883983.19</v>
      </c>
      <c r="G12" s="200">
        <f>SUM(G13,G14)</f>
        <v>2161289</v>
      </c>
      <c r="H12" s="206">
        <f>SUM(H13,H14)</f>
        <v>2183781.6800000002</v>
      </c>
      <c r="I12" s="201">
        <f t="shared" si="0"/>
        <v>115.91301300305128</v>
      </c>
      <c r="J12" s="201">
        <f t="shared" si="1"/>
        <v>101.04070672640265</v>
      </c>
    </row>
    <row r="13" spans="1:24" ht="15" customHeight="1" x14ac:dyDescent="0.25">
      <c r="A13" s="224" t="s">
        <v>6</v>
      </c>
      <c r="B13" s="224"/>
      <c r="C13" s="224"/>
      <c r="D13" s="224"/>
      <c r="E13" s="224"/>
      <c r="F13" s="202">
        <v>1858339.78</v>
      </c>
      <c r="G13" s="202">
        <v>2143294</v>
      </c>
      <c r="H13" s="202">
        <v>2165766.52</v>
      </c>
      <c r="I13" s="203">
        <f t="shared" si="0"/>
        <v>116.54308557071302</v>
      </c>
      <c r="J13" s="203">
        <f t="shared" si="1"/>
        <v>101.04850384501614</v>
      </c>
    </row>
    <row r="14" spans="1:24" x14ac:dyDescent="0.25">
      <c r="A14" s="233" t="s">
        <v>7</v>
      </c>
      <c r="B14" s="233"/>
      <c r="C14" s="233"/>
      <c r="D14" s="233"/>
      <c r="E14" s="233"/>
      <c r="F14" s="202">
        <v>25643.41</v>
      </c>
      <c r="G14" s="202">
        <v>17995</v>
      </c>
      <c r="H14" s="202">
        <v>18015.16</v>
      </c>
      <c r="I14" s="203">
        <f t="shared" si="0"/>
        <v>70.252591211543233</v>
      </c>
      <c r="J14" s="203">
        <f t="shared" si="1"/>
        <v>100.11203111975549</v>
      </c>
    </row>
    <row r="15" spans="1:24" ht="15" customHeight="1" x14ac:dyDescent="0.25">
      <c r="A15" s="223" t="s">
        <v>8</v>
      </c>
      <c r="B15" s="223"/>
      <c r="C15" s="223"/>
      <c r="D15" s="223"/>
      <c r="E15" s="223"/>
      <c r="F15" s="200">
        <f t="shared" ref="F15" si="2">F9-F12</f>
        <v>5656.2800000000279</v>
      </c>
      <c r="G15" s="200">
        <f>G9-G12</f>
        <v>-25635</v>
      </c>
      <c r="H15" s="200">
        <f t="shared" ref="H15" si="3">H9-H12</f>
        <v>-40283.560000000056</v>
      </c>
      <c r="I15" s="201">
        <f t="shared" si="0"/>
        <v>-712.19175854094669</v>
      </c>
      <c r="J15" s="201">
        <f t="shared" si="1"/>
        <v>157.14281256095205</v>
      </c>
    </row>
    <row r="16" spans="1:24" x14ac:dyDescent="0.25">
      <c r="A16" s="152"/>
      <c r="B16" s="207"/>
      <c r="C16" s="207"/>
      <c r="D16" s="207"/>
      <c r="E16" s="207"/>
      <c r="F16" s="207"/>
      <c r="G16" s="207"/>
      <c r="H16" s="208"/>
      <c r="I16" s="181"/>
      <c r="J16" s="181"/>
    </row>
    <row r="17" spans="1:10" ht="18" customHeight="1" x14ac:dyDescent="0.25">
      <c r="A17" s="232" t="s">
        <v>9</v>
      </c>
      <c r="B17" s="232"/>
      <c r="C17" s="232"/>
      <c r="D17" s="232"/>
      <c r="E17" s="232"/>
      <c r="F17" s="232"/>
      <c r="G17" s="232"/>
      <c r="H17" s="232"/>
      <c r="I17" s="232"/>
      <c r="J17" s="232"/>
    </row>
    <row r="18" spans="1:10" x14ac:dyDescent="0.25">
      <c r="A18" s="152"/>
      <c r="B18" s="207"/>
      <c r="C18" s="207"/>
      <c r="D18" s="207"/>
      <c r="E18" s="207"/>
      <c r="F18" s="207"/>
      <c r="G18" s="207"/>
      <c r="H18" s="208"/>
      <c r="I18" s="181"/>
      <c r="J18" s="181"/>
    </row>
    <row r="19" spans="1:10" x14ac:dyDescent="0.25">
      <c r="A19" s="209"/>
      <c r="B19" s="210"/>
      <c r="C19" s="210"/>
      <c r="D19" s="211"/>
      <c r="E19" s="212"/>
      <c r="F19" s="198" t="s">
        <v>128</v>
      </c>
      <c r="G19" s="198" t="s">
        <v>160</v>
      </c>
      <c r="H19" s="198" t="s">
        <v>161</v>
      </c>
      <c r="I19" s="179" t="s">
        <v>187</v>
      </c>
      <c r="J19" s="179" t="s">
        <v>187</v>
      </c>
    </row>
    <row r="20" spans="1:10" ht="15.75" customHeight="1" x14ac:dyDescent="0.25">
      <c r="A20" s="236" t="s">
        <v>10</v>
      </c>
      <c r="B20" s="236"/>
      <c r="C20" s="236"/>
      <c r="D20" s="236"/>
      <c r="E20" s="236"/>
      <c r="F20" s="213">
        <v>0</v>
      </c>
      <c r="G20" s="213">
        <v>0</v>
      </c>
      <c r="H20" s="213">
        <v>0</v>
      </c>
      <c r="I20" s="178">
        <v>0</v>
      </c>
      <c r="J20" s="178">
        <v>0</v>
      </c>
    </row>
    <row r="21" spans="1:10" ht="15" customHeight="1" x14ac:dyDescent="0.25">
      <c r="A21" s="224" t="s">
        <v>11</v>
      </c>
      <c r="B21" s="224"/>
      <c r="C21" s="224"/>
      <c r="D21" s="224"/>
      <c r="E21" s="224"/>
      <c r="F21" s="213">
        <v>0</v>
      </c>
      <c r="G21" s="213">
        <v>0</v>
      </c>
      <c r="H21" s="213">
        <v>0</v>
      </c>
      <c r="I21" s="178">
        <v>0</v>
      </c>
      <c r="J21" s="178">
        <v>0</v>
      </c>
    </row>
    <row r="22" spans="1:10" ht="15.75" customHeight="1" x14ac:dyDescent="0.25">
      <c r="A22" s="223" t="s">
        <v>12</v>
      </c>
      <c r="B22" s="223"/>
      <c r="C22" s="223"/>
      <c r="D22" s="223"/>
      <c r="E22" s="223"/>
      <c r="F22" s="214">
        <v>0</v>
      </c>
      <c r="G22" s="214">
        <v>0</v>
      </c>
      <c r="H22" s="214">
        <v>0</v>
      </c>
      <c r="I22" s="215">
        <v>0</v>
      </c>
      <c r="J22" s="215">
        <v>0</v>
      </c>
    </row>
    <row r="23" spans="1:10" ht="15.75" customHeight="1" x14ac:dyDescent="0.25">
      <c r="A23" s="152"/>
      <c r="B23" s="207"/>
      <c r="C23" s="207"/>
      <c r="D23" s="207"/>
      <c r="E23" s="207"/>
      <c r="F23" s="207"/>
      <c r="G23" s="207"/>
      <c r="H23" s="208"/>
      <c r="I23" s="181"/>
      <c r="J23" s="181"/>
    </row>
    <row r="24" spans="1:10" ht="18" customHeight="1" x14ac:dyDescent="0.25">
      <c r="A24" s="232" t="s">
        <v>13</v>
      </c>
      <c r="B24" s="232"/>
      <c r="C24" s="232"/>
      <c r="D24" s="232"/>
      <c r="E24" s="232"/>
      <c r="F24" s="232"/>
      <c r="G24" s="232"/>
      <c r="H24" s="232"/>
      <c r="I24" s="232"/>
      <c r="J24" s="232"/>
    </row>
    <row r="25" spans="1:10" ht="15.75" customHeight="1" x14ac:dyDescent="0.25">
      <c r="A25" s="152"/>
      <c r="B25" s="207"/>
      <c r="C25" s="207"/>
      <c r="D25" s="207"/>
      <c r="E25" s="207"/>
      <c r="F25" s="207"/>
      <c r="G25" s="207"/>
      <c r="H25" s="208"/>
      <c r="I25" s="181"/>
      <c r="J25" s="181"/>
    </row>
    <row r="26" spans="1:10" ht="20.25" customHeight="1" x14ac:dyDescent="0.25">
      <c r="A26" s="209"/>
      <c r="B26" s="210"/>
      <c r="C26" s="210"/>
      <c r="D26" s="211"/>
      <c r="E26" s="212"/>
      <c r="F26" s="198" t="s">
        <v>174</v>
      </c>
      <c r="G26" s="198" t="s">
        <v>160</v>
      </c>
      <c r="H26" s="216" t="s">
        <v>175</v>
      </c>
      <c r="I26" s="179" t="s">
        <v>187</v>
      </c>
      <c r="J26" s="179" t="s">
        <v>187</v>
      </c>
    </row>
    <row r="27" spans="1:10" ht="22.5" customHeight="1" x14ac:dyDescent="0.25">
      <c r="A27" s="237" t="s">
        <v>170</v>
      </c>
      <c r="B27" s="237"/>
      <c r="C27" s="237"/>
      <c r="D27" s="237"/>
      <c r="E27" s="237"/>
      <c r="F27" s="217">
        <v>12453.55</v>
      </c>
      <c r="G27" s="217">
        <v>17152</v>
      </c>
      <c r="H27" s="217">
        <v>17151.84</v>
      </c>
      <c r="I27" s="218">
        <f>H27/F27*100</f>
        <v>137.72651171754239</v>
      </c>
      <c r="J27" s="218">
        <f>H27/G27*100</f>
        <v>99.999067164179095</v>
      </c>
    </row>
    <row r="28" spans="1:10" ht="30" customHeight="1" x14ac:dyDescent="0.25">
      <c r="A28" s="234" t="s">
        <v>14</v>
      </c>
      <c r="B28" s="234"/>
      <c r="C28" s="234"/>
      <c r="D28" s="234"/>
      <c r="E28" s="234"/>
      <c r="F28" s="219">
        <v>3865.55</v>
      </c>
      <c r="G28" s="219">
        <v>17152</v>
      </c>
      <c r="H28" s="219">
        <v>17151.84</v>
      </c>
      <c r="I28" s="218">
        <f>H28/F28*100</f>
        <v>443.71020941392555</v>
      </c>
      <c r="J28" s="220">
        <f>H28/G28*100</f>
        <v>99.999067164179095</v>
      </c>
    </row>
    <row r="29" spans="1:10" ht="15.75" customHeight="1" x14ac:dyDescent="0.25">
      <c r="A29" s="224" t="s">
        <v>210</v>
      </c>
      <c r="B29" s="224"/>
      <c r="C29" s="224"/>
      <c r="D29" s="224"/>
      <c r="E29" s="224"/>
      <c r="F29" s="213">
        <v>0</v>
      </c>
      <c r="G29" s="213">
        <v>0</v>
      </c>
      <c r="H29" s="213">
        <v>0</v>
      </c>
      <c r="I29" s="178">
        <v>0</v>
      </c>
      <c r="J29" s="178">
        <v>0</v>
      </c>
    </row>
    <row r="30" spans="1:10" ht="11.25" customHeight="1" x14ac:dyDescent="0.25">
      <c r="A30" s="194"/>
      <c r="B30" s="195"/>
      <c r="C30" s="195"/>
      <c r="D30" s="195"/>
      <c r="E30" s="195"/>
      <c r="F30" s="221"/>
      <c r="G30" s="221"/>
      <c r="H30" s="221"/>
      <c r="I30" s="181"/>
      <c r="J30" s="181"/>
    </row>
    <row r="31" spans="1:10" ht="29.25" customHeight="1" x14ac:dyDescent="0.25">
      <c r="A31" s="235"/>
      <c r="B31" s="235"/>
      <c r="C31" s="235"/>
      <c r="D31" s="235"/>
      <c r="E31" s="235"/>
      <c r="F31" s="235"/>
      <c r="G31" s="235"/>
      <c r="H31" s="235"/>
    </row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</sheetData>
  <mergeCells count="20">
    <mergeCell ref="A28:E28"/>
    <mergeCell ref="A29:E29"/>
    <mergeCell ref="A31:H31"/>
    <mergeCell ref="A20:E20"/>
    <mergeCell ref="A21:E21"/>
    <mergeCell ref="A22:E22"/>
    <mergeCell ref="A27:E27"/>
    <mergeCell ref="A24:J24"/>
    <mergeCell ref="A11:E11"/>
    <mergeCell ref="A13:E13"/>
    <mergeCell ref="A14:E14"/>
    <mergeCell ref="A15:E15"/>
    <mergeCell ref="A17:J17"/>
    <mergeCell ref="A9:E9"/>
    <mergeCell ref="A10:E10"/>
    <mergeCell ref="A7:E7"/>
    <mergeCell ref="A8:E8"/>
    <mergeCell ref="A1:J1"/>
    <mergeCell ref="A3:J3"/>
    <mergeCell ref="A5:J5"/>
  </mergeCells>
  <pageMargins left="0.7" right="0.7" top="0.75" bottom="0.75" header="0.511811023622047" footer="0.511811023622047"/>
  <pageSetup paperSize="9" scale="88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47"/>
  <sheetViews>
    <sheetView topLeftCell="A25" zoomScale="95" zoomScaleNormal="95" workbookViewId="0">
      <selection activeCell="A2" sqref="A2:G2"/>
    </sheetView>
  </sheetViews>
  <sheetFormatPr defaultColWidth="14.42578125" defaultRowHeight="15" x14ac:dyDescent="0.25"/>
  <cols>
    <col min="1" max="1" width="8.42578125" style="1" customWidth="1"/>
    <col min="2" max="2" width="46.42578125" style="1" customWidth="1"/>
    <col min="3" max="3" width="16" style="1" customWidth="1"/>
    <col min="4" max="4" width="18.42578125" style="1" customWidth="1"/>
    <col min="5" max="5" width="14" style="1" customWidth="1"/>
    <col min="6" max="6" width="8" style="1" customWidth="1"/>
    <col min="7" max="7" width="7.5703125" style="1" customWidth="1"/>
    <col min="8" max="8" width="16.85546875" style="1" customWidth="1"/>
    <col min="9" max="24" width="8.7109375" style="1" customWidth="1"/>
  </cols>
  <sheetData>
    <row r="1" spans="1:24" ht="15" customHeight="1" x14ac:dyDescent="0.25">
      <c r="A1" s="231" t="s">
        <v>0</v>
      </c>
      <c r="B1" s="231"/>
      <c r="C1" s="231"/>
      <c r="D1" s="231"/>
      <c r="E1" s="231"/>
      <c r="F1" s="231"/>
      <c r="G1" s="231"/>
    </row>
    <row r="2" spans="1:24" x14ac:dyDescent="0.25">
      <c r="A2" s="238" t="s">
        <v>191</v>
      </c>
      <c r="B2" s="238"/>
      <c r="C2" s="238"/>
      <c r="D2" s="238"/>
      <c r="E2" s="238"/>
      <c r="F2" s="238"/>
      <c r="G2" s="238"/>
    </row>
    <row r="3" spans="1:24" ht="15.75" x14ac:dyDescent="0.25">
      <c r="A3" s="105"/>
      <c r="B3" s="105"/>
      <c r="C3" s="105"/>
      <c r="D3" s="105"/>
      <c r="E3" s="105"/>
      <c r="F3" s="105"/>
      <c r="G3" s="105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x14ac:dyDescent="0.25">
      <c r="A4" s="239" t="s">
        <v>192</v>
      </c>
      <c r="B4" s="239"/>
      <c r="C4" s="239"/>
      <c r="D4" s="239"/>
      <c r="E4" s="239"/>
      <c r="F4" s="239"/>
      <c r="G4" s="239"/>
    </row>
    <row r="5" spans="1:24" ht="24" x14ac:dyDescent="0.25">
      <c r="A5" s="112" t="s">
        <v>136</v>
      </c>
      <c r="B5" s="113" t="s">
        <v>15</v>
      </c>
      <c r="C5" s="113" t="s">
        <v>172</v>
      </c>
      <c r="D5" s="112" t="s">
        <v>162</v>
      </c>
      <c r="E5" s="112" t="s">
        <v>175</v>
      </c>
      <c r="F5" s="112" t="s">
        <v>159</v>
      </c>
      <c r="G5" s="112" t="s">
        <v>158</v>
      </c>
    </row>
    <row r="6" spans="1:24" x14ac:dyDescent="0.25">
      <c r="A6" s="112">
        <v>1</v>
      </c>
      <c r="B6" s="113">
        <v>2</v>
      </c>
      <c r="C6" s="113">
        <v>3</v>
      </c>
      <c r="D6" s="112">
        <v>4</v>
      </c>
      <c r="E6" s="112">
        <v>5</v>
      </c>
      <c r="F6" s="112">
        <v>6</v>
      </c>
      <c r="G6" s="112">
        <v>7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15.75" customHeight="1" x14ac:dyDescent="0.25">
      <c r="A7" s="114">
        <v>6</v>
      </c>
      <c r="B7" s="114" t="s">
        <v>16</v>
      </c>
      <c r="C7" s="115">
        <f t="shared" ref="C7:E7" si="0">SUM(C8,C16,C19,C22,C27)</f>
        <v>1889639.47</v>
      </c>
      <c r="D7" s="115">
        <f>SUM(D8,D16,D19,D22,D27)</f>
        <v>2135654</v>
      </c>
      <c r="E7" s="115">
        <f t="shared" si="0"/>
        <v>2143498.12</v>
      </c>
      <c r="F7" s="116">
        <f>E7/C7</f>
        <v>1.1343423727278517</v>
      </c>
      <c r="G7" s="116">
        <f>E7/D7</f>
        <v>1.003672935784542</v>
      </c>
    </row>
    <row r="8" spans="1:24" ht="15.75" customHeight="1" x14ac:dyDescent="0.25">
      <c r="A8" s="117">
        <v>63</v>
      </c>
      <c r="B8" s="117" t="s">
        <v>17</v>
      </c>
      <c r="C8" s="118">
        <f t="shared" ref="C8" si="1">SUM(C9,C11,C14)</f>
        <v>1763846.65</v>
      </c>
      <c r="D8" s="118">
        <v>2014741</v>
      </c>
      <c r="E8" s="118">
        <f t="shared" ref="E8" si="2">SUM(E9,E11,E14)</f>
        <v>2017494.8800000001</v>
      </c>
      <c r="F8" s="119">
        <f t="shared" ref="F8:F35" si="3">E8/C8</f>
        <v>1.1438040149351987</v>
      </c>
      <c r="G8" s="119">
        <f t="shared" ref="G8:G35" si="4">E8/D8</f>
        <v>1.0013668655177019</v>
      </c>
      <c r="H8" s="4"/>
    </row>
    <row r="9" spans="1:24" ht="15.75" customHeight="1" x14ac:dyDescent="0.25">
      <c r="A9" s="120">
        <v>634</v>
      </c>
      <c r="B9" s="121" t="s">
        <v>122</v>
      </c>
      <c r="C9" s="122">
        <v>0</v>
      </c>
      <c r="D9" s="122">
        <v>0</v>
      </c>
      <c r="E9" s="122">
        <v>0</v>
      </c>
      <c r="F9" s="123"/>
      <c r="G9" s="123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15.75" customHeight="1" x14ac:dyDescent="0.25">
      <c r="A10" s="124">
        <v>6341</v>
      </c>
      <c r="B10" s="125" t="s">
        <v>123</v>
      </c>
      <c r="C10" s="126">
        <v>0</v>
      </c>
      <c r="D10" s="126">
        <v>0</v>
      </c>
      <c r="E10" s="126">
        <v>0</v>
      </c>
      <c r="F10" s="127"/>
      <c r="G10" s="127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15.75" customHeight="1" x14ac:dyDescent="0.25">
      <c r="A11" s="120">
        <v>636</v>
      </c>
      <c r="B11" s="121" t="s">
        <v>124</v>
      </c>
      <c r="C11" s="128">
        <f>SUM(C12:C13)</f>
        <v>1700613.8399999999</v>
      </c>
      <c r="D11" s="128">
        <v>0</v>
      </c>
      <c r="E11" s="128">
        <f t="shared" ref="E11" si="5">SUM(E12:E13)</f>
        <v>1987462.28</v>
      </c>
      <c r="F11" s="123">
        <f t="shared" si="3"/>
        <v>1.168673471456636</v>
      </c>
      <c r="G11" s="123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15.75" customHeight="1" x14ac:dyDescent="0.25">
      <c r="A12" s="124">
        <v>6361</v>
      </c>
      <c r="B12" s="124" t="s">
        <v>125</v>
      </c>
      <c r="C12" s="129">
        <v>1687015.41</v>
      </c>
      <c r="D12" s="129">
        <v>0</v>
      </c>
      <c r="E12" s="129">
        <v>1975708.33</v>
      </c>
      <c r="F12" s="127">
        <f t="shared" si="3"/>
        <v>1.1711264273513662</v>
      </c>
      <c r="G12" s="127"/>
      <c r="H12" s="4"/>
    </row>
    <row r="13" spans="1:24" ht="15.75" customHeight="1" x14ac:dyDescent="0.25">
      <c r="A13" s="124">
        <v>6362</v>
      </c>
      <c r="B13" s="124" t="s">
        <v>126</v>
      </c>
      <c r="C13" s="129">
        <v>13598.43</v>
      </c>
      <c r="D13" s="129">
        <v>0</v>
      </c>
      <c r="E13" s="129">
        <v>11753.95</v>
      </c>
      <c r="F13" s="127"/>
      <c r="G13" s="127"/>
      <c r="H13" s="4"/>
    </row>
    <row r="14" spans="1:24" ht="15.75" customHeight="1" x14ac:dyDescent="0.25">
      <c r="A14" s="130">
        <v>638</v>
      </c>
      <c r="B14" s="130" t="s">
        <v>127</v>
      </c>
      <c r="C14" s="131">
        <f t="shared" ref="C14:E14" si="6">C15</f>
        <v>63232.81</v>
      </c>
      <c r="D14" s="131">
        <v>0</v>
      </c>
      <c r="E14" s="131">
        <f t="shared" si="6"/>
        <v>30032.6</v>
      </c>
      <c r="F14" s="123">
        <f t="shared" si="3"/>
        <v>0.4749527974480337</v>
      </c>
      <c r="G14" s="123"/>
      <c r="H14" s="4"/>
    </row>
    <row r="15" spans="1:24" ht="15.75" customHeight="1" x14ac:dyDescent="0.25">
      <c r="A15" s="124">
        <v>6381</v>
      </c>
      <c r="B15" s="124" t="s">
        <v>163</v>
      </c>
      <c r="C15" s="129">
        <v>63232.81</v>
      </c>
      <c r="D15" s="129">
        <v>0</v>
      </c>
      <c r="E15" s="129">
        <v>30032.6</v>
      </c>
      <c r="F15" s="127">
        <f t="shared" si="3"/>
        <v>0.4749527974480337</v>
      </c>
      <c r="G15" s="127"/>
      <c r="H15" s="4"/>
    </row>
    <row r="16" spans="1:24" ht="15.75" customHeight="1" x14ac:dyDescent="0.25">
      <c r="A16" s="132">
        <v>64</v>
      </c>
      <c r="B16" s="132" t="s">
        <v>132</v>
      </c>
      <c r="C16" s="133">
        <f t="shared" ref="C16" si="7">C17</f>
        <v>0.33</v>
      </c>
      <c r="D16" s="133">
        <v>18</v>
      </c>
      <c r="E16" s="133">
        <f>E17</f>
        <v>18.28</v>
      </c>
      <c r="F16" s="119">
        <f t="shared" si="3"/>
        <v>55.393939393939398</v>
      </c>
      <c r="G16" s="119">
        <f>E16/D16</f>
        <v>1.0155555555555555</v>
      </c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ht="15.75" customHeight="1" x14ac:dyDescent="0.25">
      <c r="A17" s="134">
        <v>641</v>
      </c>
      <c r="B17" s="134" t="s">
        <v>133</v>
      </c>
      <c r="C17" s="135">
        <f>C18</f>
        <v>0.33</v>
      </c>
      <c r="D17" s="135">
        <f>D18</f>
        <v>0</v>
      </c>
      <c r="E17" s="135">
        <f>E18</f>
        <v>18.28</v>
      </c>
      <c r="F17" s="127">
        <f t="shared" si="3"/>
        <v>55.393939393939398</v>
      </c>
      <c r="G17" s="127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ht="15.75" customHeight="1" x14ac:dyDescent="0.25">
      <c r="A18" s="124">
        <v>6413</v>
      </c>
      <c r="B18" s="124" t="s">
        <v>134</v>
      </c>
      <c r="C18" s="129">
        <v>0.33</v>
      </c>
      <c r="D18" s="129">
        <v>0</v>
      </c>
      <c r="E18" s="129">
        <v>18.28</v>
      </c>
      <c r="F18" s="127">
        <f t="shared" si="3"/>
        <v>55.393939393939398</v>
      </c>
      <c r="G18" s="127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ht="15.75" customHeight="1" x14ac:dyDescent="0.25">
      <c r="A19" s="136">
        <v>65</v>
      </c>
      <c r="B19" s="136" t="s">
        <v>19</v>
      </c>
      <c r="C19" s="118">
        <f t="shared" ref="C19:E20" si="8">C20</f>
        <v>13367.96</v>
      </c>
      <c r="D19" s="118">
        <v>18874</v>
      </c>
      <c r="E19" s="118">
        <f t="shared" si="8"/>
        <v>18541.73</v>
      </c>
      <c r="F19" s="119">
        <f t="shared" si="3"/>
        <v>1.3870276392209433</v>
      </c>
      <c r="G19" s="119">
        <f t="shared" si="4"/>
        <v>0.98239535869450034</v>
      </c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ht="15.75" customHeight="1" x14ac:dyDescent="0.25">
      <c r="A20" s="120">
        <v>652</v>
      </c>
      <c r="B20" s="121" t="s">
        <v>19</v>
      </c>
      <c r="C20" s="122">
        <f t="shared" si="8"/>
        <v>13367.96</v>
      </c>
      <c r="D20" s="122">
        <v>0</v>
      </c>
      <c r="E20" s="122">
        <f>E21</f>
        <v>18541.73</v>
      </c>
      <c r="F20" s="123">
        <f t="shared" si="3"/>
        <v>1.3870276392209433</v>
      </c>
      <c r="G20" s="123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ht="15.75" customHeight="1" x14ac:dyDescent="0.25">
      <c r="A21" s="124">
        <v>6526</v>
      </c>
      <c r="B21" s="124" t="s">
        <v>20</v>
      </c>
      <c r="C21" s="129">
        <v>13367.96</v>
      </c>
      <c r="D21" s="129">
        <v>0</v>
      </c>
      <c r="E21" s="129">
        <v>18541.73</v>
      </c>
      <c r="F21" s="127">
        <f t="shared" si="3"/>
        <v>1.3870276392209433</v>
      </c>
      <c r="G21" s="127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ht="24.75" customHeight="1" x14ac:dyDescent="0.25">
      <c r="A22" s="136">
        <v>66</v>
      </c>
      <c r="B22" s="117" t="s">
        <v>129</v>
      </c>
      <c r="C22" s="118">
        <f t="shared" ref="C22" si="9">SUM(C23,C25)</f>
        <v>8045.98</v>
      </c>
      <c r="D22" s="118">
        <v>11646</v>
      </c>
      <c r="E22" s="118">
        <f t="shared" ref="E22" si="10">SUM(E23,E25)</f>
        <v>12326.96</v>
      </c>
      <c r="F22" s="119">
        <f t="shared" si="3"/>
        <v>1.532064459518915</v>
      </c>
      <c r="G22" s="119">
        <f t="shared" si="4"/>
        <v>1.0584715782242828</v>
      </c>
      <c r="H22" s="4"/>
    </row>
    <row r="23" spans="1:24" ht="15.75" customHeight="1" x14ac:dyDescent="0.25">
      <c r="A23" s="120">
        <v>661</v>
      </c>
      <c r="B23" s="121" t="s">
        <v>130</v>
      </c>
      <c r="C23" s="122">
        <f t="shared" ref="C23:D23" si="11">C24</f>
        <v>4648.28</v>
      </c>
      <c r="D23" s="122">
        <f t="shared" si="11"/>
        <v>0</v>
      </c>
      <c r="E23" s="122">
        <f>E24</f>
        <v>3165.16</v>
      </c>
      <c r="F23" s="123">
        <f t="shared" si="3"/>
        <v>0.6809314413073223</v>
      </c>
      <c r="G23" s="123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ht="15.75" customHeight="1" x14ac:dyDescent="0.25">
      <c r="A24" s="124">
        <v>6615</v>
      </c>
      <c r="B24" s="124" t="s">
        <v>21</v>
      </c>
      <c r="C24" s="129">
        <v>4648.28</v>
      </c>
      <c r="D24" s="129"/>
      <c r="E24" s="129">
        <v>3165.16</v>
      </c>
      <c r="F24" s="127">
        <f t="shared" si="3"/>
        <v>0.6809314413073223</v>
      </c>
      <c r="G24" s="127"/>
      <c r="H24" s="4"/>
    </row>
    <row r="25" spans="1:24" ht="15.75" customHeight="1" x14ac:dyDescent="0.25">
      <c r="A25" s="120">
        <v>663</v>
      </c>
      <c r="B25" s="120" t="s">
        <v>131</v>
      </c>
      <c r="C25" s="137">
        <f t="shared" ref="C25:D25" si="12">C26</f>
        <v>3397.7</v>
      </c>
      <c r="D25" s="137">
        <f t="shared" si="12"/>
        <v>0</v>
      </c>
      <c r="E25" s="137">
        <f>E26</f>
        <v>9161.7999999999993</v>
      </c>
      <c r="F25" s="123">
        <f t="shared" si="3"/>
        <v>2.6964711422432823</v>
      </c>
      <c r="G25" s="123"/>
      <c r="H25" s="4"/>
    </row>
    <row r="26" spans="1:24" ht="15.75" customHeight="1" x14ac:dyDescent="0.25">
      <c r="A26" s="124">
        <v>6631</v>
      </c>
      <c r="B26" s="124" t="s">
        <v>84</v>
      </c>
      <c r="C26" s="129">
        <v>3397.7</v>
      </c>
      <c r="D26" s="129"/>
      <c r="E26" s="129">
        <v>9161.7999999999993</v>
      </c>
      <c r="F26" s="127">
        <f t="shared" si="3"/>
        <v>2.6964711422432823</v>
      </c>
      <c r="G26" s="127"/>
      <c r="H26" s="4"/>
    </row>
    <row r="27" spans="1:24" ht="15.75" customHeight="1" x14ac:dyDescent="0.25">
      <c r="A27" s="136">
        <v>67</v>
      </c>
      <c r="B27" s="117" t="s">
        <v>139</v>
      </c>
      <c r="C27" s="118">
        <f t="shared" ref="C27:E27" si="13">C28</f>
        <v>104378.55</v>
      </c>
      <c r="D27" s="118">
        <v>90375</v>
      </c>
      <c r="E27" s="118">
        <f t="shared" si="13"/>
        <v>95116.27</v>
      </c>
      <c r="F27" s="119">
        <f t="shared" si="3"/>
        <v>0.91126261094832228</v>
      </c>
      <c r="G27" s="119">
        <f t="shared" si="4"/>
        <v>1.0524621853388658</v>
      </c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ht="15.75" customHeight="1" x14ac:dyDescent="0.25">
      <c r="A28" s="138">
        <v>671</v>
      </c>
      <c r="B28" s="139" t="s">
        <v>140</v>
      </c>
      <c r="C28" s="140">
        <f t="shared" ref="C28" si="14">C29</f>
        <v>104378.55</v>
      </c>
      <c r="D28" s="140"/>
      <c r="E28" s="140">
        <f>SUM(E29:E30)</f>
        <v>95116.27</v>
      </c>
      <c r="F28" s="123">
        <f t="shared" si="3"/>
        <v>0.91126261094832228</v>
      </c>
      <c r="G28" s="123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ht="15.75" customHeight="1" x14ac:dyDescent="0.25">
      <c r="A29" s="124">
        <v>6711</v>
      </c>
      <c r="B29" s="141" t="s">
        <v>141</v>
      </c>
      <c r="C29" s="129">
        <v>104378.55</v>
      </c>
      <c r="D29" s="129"/>
      <c r="E29" s="129">
        <v>89991.27</v>
      </c>
      <c r="F29" s="127">
        <f t="shared" si="3"/>
        <v>0.86216248453346023</v>
      </c>
      <c r="G29" s="127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ht="21" customHeight="1" x14ac:dyDescent="0.25">
      <c r="A30" s="124">
        <v>6712</v>
      </c>
      <c r="B30" s="141" t="s">
        <v>176</v>
      </c>
      <c r="C30" s="129">
        <v>0</v>
      </c>
      <c r="D30" s="129"/>
      <c r="E30" s="129">
        <v>5125</v>
      </c>
      <c r="F30" s="127"/>
      <c r="G30" s="127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ht="15.75" customHeight="1" x14ac:dyDescent="0.25">
      <c r="A31" s="240" t="s">
        <v>211</v>
      </c>
      <c r="B31" s="241"/>
      <c r="C31" s="241"/>
      <c r="D31" s="241"/>
      <c r="E31" s="241"/>
      <c r="F31" s="241"/>
      <c r="G31" s="242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ht="15.75" customHeight="1" x14ac:dyDescent="0.25">
      <c r="A32" s="132">
        <v>92</v>
      </c>
      <c r="B32" s="142" t="s">
        <v>212</v>
      </c>
      <c r="C32" s="133">
        <f>C33</f>
        <v>3865.55</v>
      </c>
      <c r="D32" s="133">
        <f t="shared" ref="D32:E33" si="15">D33</f>
        <v>17152</v>
      </c>
      <c r="E32" s="133">
        <f t="shared" si="15"/>
        <v>17151.84</v>
      </c>
      <c r="F32" s="119">
        <f t="shared" si="3"/>
        <v>4.4371020941392558</v>
      </c>
      <c r="G32" s="119">
        <f t="shared" si="4"/>
        <v>0.99999067164179101</v>
      </c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ht="15.75" customHeight="1" x14ac:dyDescent="0.25">
      <c r="A33" s="120">
        <v>922</v>
      </c>
      <c r="B33" s="143" t="s">
        <v>213</v>
      </c>
      <c r="C33" s="137">
        <f>C34</f>
        <v>3865.55</v>
      </c>
      <c r="D33" s="137">
        <f t="shared" si="15"/>
        <v>17152</v>
      </c>
      <c r="E33" s="137">
        <f t="shared" si="15"/>
        <v>17151.84</v>
      </c>
      <c r="F33" s="123">
        <f t="shared" si="3"/>
        <v>4.4371020941392558</v>
      </c>
      <c r="G33" s="123">
        <f t="shared" si="4"/>
        <v>0.99999067164179101</v>
      </c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t="15.75" customHeight="1" x14ac:dyDescent="0.25">
      <c r="A34" s="144">
        <v>9221</v>
      </c>
      <c r="B34" s="145" t="s">
        <v>135</v>
      </c>
      <c r="C34" s="146">
        <v>3865.55</v>
      </c>
      <c r="D34" s="146">
        <v>17152</v>
      </c>
      <c r="E34" s="146">
        <v>17151.84</v>
      </c>
      <c r="F34" s="127">
        <f t="shared" si="3"/>
        <v>4.4371020941392558</v>
      </c>
      <c r="G34" s="127">
        <f t="shared" si="4"/>
        <v>0.99999067164179101</v>
      </c>
      <c r="H34" s="4"/>
    </row>
    <row r="35" spans="1:24" ht="15.75" customHeight="1" x14ac:dyDescent="0.25">
      <c r="A35" s="147"/>
      <c r="B35" s="148" t="s">
        <v>214</v>
      </c>
      <c r="C35" s="149">
        <f>C7+C34</f>
        <v>1893505.02</v>
      </c>
      <c r="D35" s="149">
        <f>D7+D34</f>
        <v>2152806</v>
      </c>
      <c r="E35" s="149">
        <f>E7+E34</f>
        <v>2160649.96</v>
      </c>
      <c r="F35" s="150">
        <f t="shared" si="3"/>
        <v>1.1410848860596101</v>
      </c>
      <c r="G35" s="150">
        <f t="shared" si="4"/>
        <v>1.0036435981690872</v>
      </c>
      <c r="H35" s="4"/>
    </row>
    <row r="36" spans="1:24" ht="15.75" customHeight="1" x14ac:dyDescent="0.25">
      <c r="A36" s="151"/>
      <c r="B36" s="151"/>
      <c r="C36" s="151"/>
      <c r="D36" s="151"/>
      <c r="E36" s="151"/>
      <c r="F36" s="151"/>
      <c r="G36" s="151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ht="15.75" customHeight="1" x14ac:dyDescent="0.25">
      <c r="A37" s="232" t="s">
        <v>154</v>
      </c>
      <c r="B37" s="232"/>
      <c r="C37" s="232"/>
      <c r="D37" s="232"/>
      <c r="E37" s="232"/>
      <c r="F37" s="232"/>
      <c r="G37" s="232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ht="6.75" customHeight="1" x14ac:dyDescent="0.25">
      <c r="A38" s="152"/>
      <c r="B38" s="152"/>
      <c r="C38" s="152"/>
      <c r="D38" s="152"/>
      <c r="E38" s="152"/>
      <c r="F38" s="153"/>
      <c r="G38" s="153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ht="25.5" customHeight="1" x14ac:dyDescent="0.25">
      <c r="A39" s="112" t="s">
        <v>136</v>
      </c>
      <c r="B39" s="113" t="s">
        <v>25</v>
      </c>
      <c r="C39" s="113" t="s">
        <v>223</v>
      </c>
      <c r="D39" s="112" t="s">
        <v>160</v>
      </c>
      <c r="E39" s="112" t="s">
        <v>175</v>
      </c>
      <c r="F39" s="112" t="s">
        <v>159</v>
      </c>
      <c r="G39" s="112" t="s">
        <v>158</v>
      </c>
    </row>
    <row r="40" spans="1:24" ht="15.75" customHeight="1" x14ac:dyDescent="0.25">
      <c r="A40" s="112">
        <v>1</v>
      </c>
      <c r="B40" s="113">
        <v>2</v>
      </c>
      <c r="C40" s="113">
        <v>3</v>
      </c>
      <c r="D40" s="112">
        <v>4</v>
      </c>
      <c r="E40" s="112">
        <v>5</v>
      </c>
      <c r="F40" s="112">
        <v>6</v>
      </c>
      <c r="G40" s="112">
        <v>7</v>
      </c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ht="15.75" customHeight="1" x14ac:dyDescent="0.25">
      <c r="A41" s="114">
        <v>3</v>
      </c>
      <c r="B41" s="114" t="s">
        <v>137</v>
      </c>
      <c r="C41" s="154">
        <f>SUM(C42,C52,C83,C90,C87)</f>
        <v>1858339.78</v>
      </c>
      <c r="D41" s="154">
        <f t="shared" ref="D41:E41" si="16">SUM(D42,D52,D83,D90,D87)</f>
        <v>2143294</v>
      </c>
      <c r="E41" s="154">
        <f t="shared" si="16"/>
        <v>2165766.5200000005</v>
      </c>
      <c r="F41" s="155">
        <f>E41/C41</f>
        <v>1.1654308557071305</v>
      </c>
      <c r="G41" s="155">
        <f>E41/D41</f>
        <v>1.0104850384501616</v>
      </c>
    </row>
    <row r="42" spans="1:24" ht="15.75" customHeight="1" x14ac:dyDescent="0.25">
      <c r="A42" s="117">
        <v>31</v>
      </c>
      <c r="B42" s="117" t="s">
        <v>27</v>
      </c>
      <c r="C42" s="156">
        <f t="shared" ref="C42" si="17">SUM(C43,C47,C49)</f>
        <v>1547021.7400000002</v>
      </c>
      <c r="D42" s="156">
        <v>1771960</v>
      </c>
      <c r="E42" s="156">
        <f t="shared" ref="E42" si="18">SUM(E43,E47,E49)</f>
        <v>1780853.89</v>
      </c>
      <c r="F42" s="157">
        <f t="shared" ref="F42:F106" si="19">E42/C42</f>
        <v>1.1511498797683346</v>
      </c>
      <c r="G42" s="157">
        <f t="shared" ref="G42:G106" si="20">E42/D42</f>
        <v>1.0050192385832637</v>
      </c>
      <c r="H42" s="4"/>
    </row>
    <row r="43" spans="1:24" ht="15.75" customHeight="1" x14ac:dyDescent="0.25">
      <c r="A43" s="130">
        <v>311</v>
      </c>
      <c r="B43" s="158" t="s">
        <v>138</v>
      </c>
      <c r="C43" s="159">
        <f t="shared" ref="C43:E43" si="21">SUM(C44:C46)</f>
        <v>1276845.8900000001</v>
      </c>
      <c r="D43" s="159"/>
      <c r="E43" s="159">
        <f t="shared" si="21"/>
        <v>1464530.92</v>
      </c>
      <c r="F43" s="160">
        <f t="shared" si="19"/>
        <v>1.1469911376697151</v>
      </c>
      <c r="G43" s="160"/>
      <c r="H43" s="4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1:24" ht="15.75" customHeight="1" x14ac:dyDescent="0.25">
      <c r="A44" s="161">
        <v>3111</v>
      </c>
      <c r="B44" s="162" t="s">
        <v>31</v>
      </c>
      <c r="C44" s="163">
        <v>1232115.79</v>
      </c>
      <c r="D44" s="163"/>
      <c r="E44" s="163">
        <v>1419049.15</v>
      </c>
      <c r="F44" s="164">
        <f t="shared" si="19"/>
        <v>1.1517173641610419</v>
      </c>
      <c r="G44" s="164"/>
      <c r="H44" s="4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 ht="15.75" customHeight="1" x14ac:dyDescent="0.25">
      <c r="A45" s="161">
        <v>3113</v>
      </c>
      <c r="B45" s="162" t="s">
        <v>32</v>
      </c>
      <c r="C45" s="163">
        <v>24049.26</v>
      </c>
      <c r="D45" s="163"/>
      <c r="E45" s="163">
        <v>23934.93</v>
      </c>
      <c r="F45" s="164">
        <f t="shared" si="19"/>
        <v>0.9952460075694638</v>
      </c>
      <c r="G45" s="164"/>
      <c r="H45" s="4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ht="15.75" customHeight="1" x14ac:dyDescent="0.25">
      <c r="A46" s="161">
        <v>3114</v>
      </c>
      <c r="B46" s="162" t="s">
        <v>33</v>
      </c>
      <c r="C46" s="163">
        <v>20680.84</v>
      </c>
      <c r="D46" s="163"/>
      <c r="E46" s="163">
        <v>21546.84</v>
      </c>
      <c r="F46" s="164">
        <f t="shared" si="19"/>
        <v>1.041874507998708</v>
      </c>
      <c r="G46" s="164"/>
      <c r="H46" s="4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ht="15.75" customHeight="1" x14ac:dyDescent="0.25">
      <c r="A47" s="130">
        <v>312</v>
      </c>
      <c r="B47" s="158" t="s">
        <v>28</v>
      </c>
      <c r="C47" s="159">
        <f t="shared" ref="C47:E47" si="22">C48</f>
        <v>59431.11</v>
      </c>
      <c r="D47" s="159"/>
      <c r="E47" s="159">
        <f t="shared" si="22"/>
        <v>74675.320000000007</v>
      </c>
      <c r="F47" s="160">
        <f t="shared" si="19"/>
        <v>1.2565021922020303</v>
      </c>
      <c r="G47" s="160"/>
      <c r="H47" s="4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ht="15.75" customHeight="1" x14ac:dyDescent="0.25">
      <c r="A48" s="161">
        <v>3121</v>
      </c>
      <c r="B48" s="162" t="s">
        <v>28</v>
      </c>
      <c r="C48" s="163">
        <v>59431.11</v>
      </c>
      <c r="D48" s="163"/>
      <c r="E48" s="163">
        <v>74675.320000000007</v>
      </c>
      <c r="F48" s="164">
        <f t="shared" si="19"/>
        <v>1.2565021922020303</v>
      </c>
      <c r="G48" s="164"/>
      <c r="H48" s="4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ht="15.75" customHeight="1" x14ac:dyDescent="0.25">
      <c r="A49" s="130">
        <v>313</v>
      </c>
      <c r="B49" s="158" t="s">
        <v>34</v>
      </c>
      <c r="C49" s="159">
        <f t="shared" ref="C49:E49" si="23">SUM(C50:C51)</f>
        <v>210744.74</v>
      </c>
      <c r="D49" s="159"/>
      <c r="E49" s="159">
        <f t="shared" si="23"/>
        <v>241647.65</v>
      </c>
      <c r="F49" s="160">
        <f t="shared" si="19"/>
        <v>1.146636684740032</v>
      </c>
      <c r="G49" s="160"/>
      <c r="H49" s="4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ht="15.75" customHeight="1" x14ac:dyDescent="0.25">
      <c r="A50" s="161">
        <v>3132</v>
      </c>
      <c r="B50" s="165" t="s">
        <v>35</v>
      </c>
      <c r="C50" s="163">
        <v>210586.49</v>
      </c>
      <c r="D50" s="163"/>
      <c r="E50" s="163">
        <v>241647.65</v>
      </c>
      <c r="F50" s="164">
        <f t="shared" si="19"/>
        <v>1.1474983509151038</v>
      </c>
      <c r="G50" s="164"/>
      <c r="H50" s="4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ht="15.75" customHeight="1" x14ac:dyDescent="0.25">
      <c r="A51" s="161">
        <v>3133</v>
      </c>
      <c r="B51" s="165" t="s">
        <v>142</v>
      </c>
      <c r="C51" s="163">
        <v>158.25</v>
      </c>
      <c r="D51" s="163"/>
      <c r="E51" s="163">
        <v>0</v>
      </c>
      <c r="F51" s="164">
        <f t="shared" si="19"/>
        <v>0</v>
      </c>
      <c r="G51" s="164"/>
      <c r="H51" s="4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1:24" ht="15.75" customHeight="1" x14ac:dyDescent="0.25">
      <c r="A52" s="117">
        <v>32</v>
      </c>
      <c r="B52" s="117" t="s">
        <v>36</v>
      </c>
      <c r="C52" s="166">
        <f>SUM(C53,C58,C65,C73,C75)</f>
        <v>277129.65000000002</v>
      </c>
      <c r="D52" s="166">
        <v>340938</v>
      </c>
      <c r="E52" s="166">
        <f>SUM(E53,E58,E65,E73,E75)</f>
        <v>354257.73</v>
      </c>
      <c r="F52" s="157">
        <f t="shared" si="19"/>
        <v>1.2783104586607748</v>
      </c>
      <c r="G52" s="157">
        <f t="shared" si="20"/>
        <v>1.0390678950425003</v>
      </c>
      <c r="H52" s="4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1:24" ht="15.75" customHeight="1" x14ac:dyDescent="0.25">
      <c r="A53" s="130">
        <v>321</v>
      </c>
      <c r="B53" s="167" t="s">
        <v>46</v>
      </c>
      <c r="C53" s="159">
        <f t="shared" ref="C53:E53" si="24">SUM(C54:C57)</f>
        <v>85248.67</v>
      </c>
      <c r="D53" s="159"/>
      <c r="E53" s="159">
        <f t="shared" si="24"/>
        <v>98234.6</v>
      </c>
      <c r="F53" s="160">
        <f t="shared" si="19"/>
        <v>1.1523300011601354</v>
      </c>
      <c r="G53" s="160"/>
      <c r="H53" s="4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1:24" ht="15.75" customHeight="1" x14ac:dyDescent="0.25">
      <c r="A54" s="161">
        <v>3211</v>
      </c>
      <c r="B54" s="168" t="s">
        <v>47</v>
      </c>
      <c r="C54" s="163">
        <v>8581.07</v>
      </c>
      <c r="D54" s="163"/>
      <c r="E54" s="163">
        <v>7578.08</v>
      </c>
      <c r="F54" s="164">
        <f t="shared" si="19"/>
        <v>0.88311597504740091</v>
      </c>
      <c r="G54" s="164"/>
      <c r="H54" s="4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spans="1:24" ht="15.75" customHeight="1" x14ac:dyDescent="0.25">
      <c r="A55" s="161">
        <v>3212</v>
      </c>
      <c r="B55" s="168" t="s">
        <v>143</v>
      </c>
      <c r="C55" s="163">
        <v>58039.74</v>
      </c>
      <c r="D55" s="163"/>
      <c r="E55" s="163">
        <v>60607.11</v>
      </c>
      <c r="F55" s="164">
        <f t="shared" si="19"/>
        <v>1.0442346916095766</v>
      </c>
      <c r="G55" s="164"/>
      <c r="H55" s="4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:24" ht="15.75" customHeight="1" x14ac:dyDescent="0.25">
      <c r="A56" s="161">
        <v>3213</v>
      </c>
      <c r="B56" s="168" t="s">
        <v>51</v>
      </c>
      <c r="C56" s="163">
        <v>17035.98</v>
      </c>
      <c r="D56" s="163"/>
      <c r="E56" s="163">
        <v>28217.97</v>
      </c>
      <c r="F56" s="164">
        <f t="shared" si="19"/>
        <v>1.6563749194352191</v>
      </c>
      <c r="G56" s="164"/>
      <c r="H56" s="4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24" ht="15.75" customHeight="1" x14ac:dyDescent="0.25">
      <c r="A57" s="161">
        <v>3214</v>
      </c>
      <c r="B57" s="168" t="s">
        <v>52</v>
      </c>
      <c r="C57" s="163">
        <v>1591.88</v>
      </c>
      <c r="D57" s="163"/>
      <c r="E57" s="163">
        <v>1831.44</v>
      </c>
      <c r="F57" s="164">
        <f t="shared" si="19"/>
        <v>1.1504887303063045</v>
      </c>
      <c r="G57" s="164"/>
      <c r="H57" s="4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:24" ht="15.75" customHeight="1" x14ac:dyDescent="0.25">
      <c r="A58" s="130">
        <v>322</v>
      </c>
      <c r="B58" s="167" t="s">
        <v>37</v>
      </c>
      <c r="C58" s="159">
        <f t="shared" ref="C58:E58" si="25">SUM(C59:C64)</f>
        <v>141430.78</v>
      </c>
      <c r="D58" s="159"/>
      <c r="E58" s="159">
        <f t="shared" si="25"/>
        <v>203853.36</v>
      </c>
      <c r="F58" s="160">
        <f t="shared" si="19"/>
        <v>1.4413648853523964</v>
      </c>
      <c r="G58" s="160"/>
      <c r="H58" s="4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:24" ht="15.75" customHeight="1" x14ac:dyDescent="0.25">
      <c r="A59" s="161">
        <v>3221</v>
      </c>
      <c r="B59" s="168" t="s">
        <v>38</v>
      </c>
      <c r="C59" s="163">
        <v>26582.45</v>
      </c>
      <c r="D59" s="163"/>
      <c r="E59" s="163">
        <v>37187.72</v>
      </c>
      <c r="F59" s="164">
        <f t="shared" si="19"/>
        <v>1.3989575829165484</v>
      </c>
      <c r="G59" s="164"/>
      <c r="H59" s="4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24" ht="15.75" customHeight="1" x14ac:dyDescent="0.25">
      <c r="A60" s="161">
        <v>3222</v>
      </c>
      <c r="B60" s="168" t="s">
        <v>48</v>
      </c>
      <c r="C60" s="163">
        <v>68905.960000000006</v>
      </c>
      <c r="D60" s="163"/>
      <c r="E60" s="163">
        <v>120628.08</v>
      </c>
      <c r="F60" s="164">
        <f t="shared" si="19"/>
        <v>1.7506189595210631</v>
      </c>
      <c r="G60" s="164"/>
      <c r="H60" s="4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24" ht="15.75" customHeight="1" x14ac:dyDescent="0.25">
      <c r="A61" s="161">
        <v>3223</v>
      </c>
      <c r="B61" s="168" t="s">
        <v>53</v>
      </c>
      <c r="C61" s="163">
        <v>37811.26</v>
      </c>
      <c r="D61" s="163"/>
      <c r="E61" s="163">
        <v>37256</v>
      </c>
      <c r="F61" s="164">
        <f t="shared" si="19"/>
        <v>0.98531495644419143</v>
      </c>
      <c r="G61" s="164"/>
      <c r="H61" s="4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spans="1:24" ht="15.75" customHeight="1" x14ac:dyDescent="0.25">
      <c r="A62" s="161">
        <v>3224</v>
      </c>
      <c r="B62" s="168" t="s">
        <v>39</v>
      </c>
      <c r="C62" s="163">
        <v>3366.86</v>
      </c>
      <c r="D62" s="163"/>
      <c r="E62" s="163">
        <v>2295.14</v>
      </c>
      <c r="F62" s="164">
        <f t="shared" si="19"/>
        <v>0.6816856061731108</v>
      </c>
      <c r="G62" s="164"/>
      <c r="H62" s="4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24" ht="15.75" customHeight="1" x14ac:dyDescent="0.25">
      <c r="A63" s="161">
        <v>3225</v>
      </c>
      <c r="B63" s="168" t="s">
        <v>54</v>
      </c>
      <c r="C63" s="163">
        <v>3550.86</v>
      </c>
      <c r="D63" s="163"/>
      <c r="E63" s="163">
        <v>5237.6499999999996</v>
      </c>
      <c r="F63" s="164">
        <f t="shared" si="19"/>
        <v>1.4750370332820779</v>
      </c>
      <c r="G63" s="164"/>
      <c r="H63" s="4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1:24" ht="15.75" customHeight="1" x14ac:dyDescent="0.25">
      <c r="A64" s="161">
        <v>3227</v>
      </c>
      <c r="B64" s="168" t="s">
        <v>55</v>
      </c>
      <c r="C64" s="163">
        <v>1213.3900000000001</v>
      </c>
      <c r="D64" s="163"/>
      <c r="E64" s="163">
        <v>1248.77</v>
      </c>
      <c r="F64" s="164">
        <f t="shared" si="19"/>
        <v>1.0291579788856013</v>
      </c>
      <c r="G64" s="164"/>
      <c r="H64" s="4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spans="1:24" ht="15.75" customHeight="1" x14ac:dyDescent="0.25">
      <c r="A65" s="130">
        <v>323</v>
      </c>
      <c r="B65" s="167" t="s">
        <v>40</v>
      </c>
      <c r="C65" s="159">
        <f t="shared" ref="C65:E65" si="26">SUM(C66:C72)</f>
        <v>28563.58</v>
      </c>
      <c r="D65" s="159"/>
      <c r="E65" s="159">
        <f t="shared" si="26"/>
        <v>27687.55</v>
      </c>
      <c r="F65" s="160">
        <f t="shared" si="19"/>
        <v>0.96933052509524353</v>
      </c>
      <c r="G65" s="160"/>
      <c r="H65" s="4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1:24" ht="15.75" customHeight="1" x14ac:dyDescent="0.25">
      <c r="A66" s="161">
        <v>3231</v>
      </c>
      <c r="B66" s="168" t="s">
        <v>41</v>
      </c>
      <c r="C66" s="163">
        <v>4046.29</v>
      </c>
      <c r="D66" s="163"/>
      <c r="E66" s="163">
        <v>3727.62</v>
      </c>
      <c r="F66" s="164">
        <f t="shared" si="19"/>
        <v>0.92124390491042407</v>
      </c>
      <c r="G66" s="164"/>
      <c r="H66" s="4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spans="1:24" ht="15.75" customHeight="1" x14ac:dyDescent="0.25">
      <c r="A67" s="161">
        <v>3232</v>
      </c>
      <c r="B67" s="168" t="s">
        <v>42</v>
      </c>
      <c r="C67" s="163">
        <v>8365.6200000000008</v>
      </c>
      <c r="D67" s="163"/>
      <c r="E67" s="163">
        <v>6615.7</v>
      </c>
      <c r="F67" s="164">
        <f t="shared" si="19"/>
        <v>0.79082004681063678</v>
      </c>
      <c r="G67" s="164"/>
      <c r="H67" s="4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spans="1:24" ht="15.75" customHeight="1" x14ac:dyDescent="0.25">
      <c r="A68" s="161">
        <v>3234</v>
      </c>
      <c r="B68" s="168" t="s">
        <v>43</v>
      </c>
      <c r="C68" s="163">
        <v>4878.6899999999996</v>
      </c>
      <c r="D68" s="163"/>
      <c r="E68" s="163">
        <v>5427.17</v>
      </c>
      <c r="F68" s="164">
        <f t="shared" si="19"/>
        <v>1.1124236219148993</v>
      </c>
      <c r="G68" s="164"/>
      <c r="H68" s="4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spans="1:24" ht="15.75" customHeight="1" x14ac:dyDescent="0.25">
      <c r="A69" s="161">
        <v>3236</v>
      </c>
      <c r="B69" s="168" t="s">
        <v>56</v>
      </c>
      <c r="C69" s="163">
        <v>3118.57</v>
      </c>
      <c r="D69" s="163"/>
      <c r="E69" s="163">
        <v>5889.06</v>
      </c>
      <c r="F69" s="164">
        <f t="shared" si="19"/>
        <v>1.8883847404419334</v>
      </c>
      <c r="G69" s="164"/>
      <c r="H69" s="4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spans="1:24" ht="15.75" customHeight="1" x14ac:dyDescent="0.25">
      <c r="A70" s="161">
        <v>3237</v>
      </c>
      <c r="B70" s="168" t="s">
        <v>57</v>
      </c>
      <c r="C70" s="163">
        <v>1484.79</v>
      </c>
      <c r="D70" s="163"/>
      <c r="E70" s="163">
        <v>597.07000000000005</v>
      </c>
      <c r="F70" s="164">
        <f t="shared" si="19"/>
        <v>0.40212420611668992</v>
      </c>
      <c r="G70" s="164"/>
      <c r="H70" s="4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spans="1:24" ht="15.75" customHeight="1" x14ac:dyDescent="0.25">
      <c r="A71" s="161">
        <v>3238</v>
      </c>
      <c r="B71" s="168" t="s">
        <v>58</v>
      </c>
      <c r="C71" s="163">
        <v>2353.52</v>
      </c>
      <c r="D71" s="163"/>
      <c r="E71" s="163">
        <v>2571.15</v>
      </c>
      <c r="F71" s="164">
        <f t="shared" si="19"/>
        <v>1.0924700023794147</v>
      </c>
      <c r="G71" s="164"/>
      <c r="H71" s="4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spans="1:24" ht="15.75" customHeight="1" x14ac:dyDescent="0.25">
      <c r="A72" s="161">
        <v>3239</v>
      </c>
      <c r="B72" s="168" t="s">
        <v>59</v>
      </c>
      <c r="C72" s="163">
        <v>4316.1000000000004</v>
      </c>
      <c r="D72" s="163"/>
      <c r="E72" s="163">
        <v>2859.78</v>
      </c>
      <c r="F72" s="164">
        <f t="shared" si="19"/>
        <v>0.66258427747271842</v>
      </c>
      <c r="G72" s="164"/>
      <c r="H72" s="4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spans="1:24" ht="15.75" customHeight="1" x14ac:dyDescent="0.25">
      <c r="A73" s="130">
        <v>324</v>
      </c>
      <c r="B73" s="167" t="s">
        <v>60</v>
      </c>
      <c r="C73" s="159">
        <f t="shared" ref="C73:E73" si="27">C74</f>
        <v>477.78</v>
      </c>
      <c r="D73" s="159"/>
      <c r="E73" s="159">
        <f t="shared" si="27"/>
        <v>371</v>
      </c>
      <c r="F73" s="160">
        <f t="shared" si="19"/>
        <v>0.776508016241785</v>
      </c>
      <c r="G73" s="160"/>
      <c r="H73" s="4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 spans="1:24" ht="15.75" customHeight="1" x14ac:dyDescent="0.25">
      <c r="A74" s="161">
        <v>3241</v>
      </c>
      <c r="B74" s="168" t="s">
        <v>61</v>
      </c>
      <c r="C74" s="163">
        <v>477.78</v>
      </c>
      <c r="D74" s="163"/>
      <c r="E74" s="163">
        <v>371</v>
      </c>
      <c r="F74" s="164">
        <f t="shared" si="19"/>
        <v>0.776508016241785</v>
      </c>
      <c r="G74" s="164"/>
      <c r="H74" s="4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 spans="1:24" ht="15.75" customHeight="1" x14ac:dyDescent="0.25">
      <c r="A75" s="169">
        <v>329</v>
      </c>
      <c r="B75" s="170" t="s">
        <v>49</v>
      </c>
      <c r="C75" s="171">
        <f>SUM(C76:C82)</f>
        <v>21408.84</v>
      </c>
      <c r="D75" s="171"/>
      <c r="E75" s="171">
        <f>SUM(E76:E82)</f>
        <v>24111.22</v>
      </c>
      <c r="F75" s="160">
        <f t="shared" si="19"/>
        <v>1.1262272967615248</v>
      </c>
      <c r="G75" s="160"/>
      <c r="H75" s="4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</row>
    <row r="76" spans="1:24" ht="15.75" customHeight="1" x14ac:dyDescent="0.25">
      <c r="A76" s="145">
        <v>3291</v>
      </c>
      <c r="B76" s="144" t="s">
        <v>144</v>
      </c>
      <c r="C76" s="172">
        <v>703.43</v>
      </c>
      <c r="D76" s="172"/>
      <c r="E76" s="172">
        <v>510.02</v>
      </c>
      <c r="F76" s="164">
        <f t="shared" si="19"/>
        <v>0.72504726838491396</v>
      </c>
      <c r="G76" s="164"/>
      <c r="H76" s="4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spans="1:24" ht="15.75" customHeight="1" x14ac:dyDescent="0.25">
      <c r="A77" s="161">
        <v>3292</v>
      </c>
      <c r="B77" s="168" t="s">
        <v>62</v>
      </c>
      <c r="C77" s="163">
        <v>381.88</v>
      </c>
      <c r="D77" s="163"/>
      <c r="E77" s="163">
        <v>434.65</v>
      </c>
      <c r="F77" s="164">
        <f t="shared" si="19"/>
        <v>1.1381847700848433</v>
      </c>
      <c r="G77" s="164"/>
      <c r="H77" s="4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</row>
    <row r="78" spans="1:24" ht="15.75" customHeight="1" x14ac:dyDescent="0.25">
      <c r="A78" s="161">
        <v>3293</v>
      </c>
      <c r="B78" s="168" t="s">
        <v>63</v>
      </c>
      <c r="C78" s="163">
        <v>80.3</v>
      </c>
      <c r="D78" s="163"/>
      <c r="E78" s="163">
        <v>24.4</v>
      </c>
      <c r="F78" s="164"/>
      <c r="G78" s="164"/>
      <c r="H78" s="4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spans="1:24" ht="15.75" customHeight="1" x14ac:dyDescent="0.25">
      <c r="A79" s="161">
        <v>3294</v>
      </c>
      <c r="B79" s="168" t="s">
        <v>64</v>
      </c>
      <c r="C79" s="163">
        <v>172.54</v>
      </c>
      <c r="D79" s="163"/>
      <c r="E79" s="163">
        <v>216.36</v>
      </c>
      <c r="F79" s="164">
        <f t="shared" si="19"/>
        <v>1.2539700938912717</v>
      </c>
      <c r="G79" s="164"/>
      <c r="H79" s="4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 spans="1:24" ht="15.75" customHeight="1" x14ac:dyDescent="0.25">
      <c r="A80" s="161">
        <v>3295</v>
      </c>
      <c r="B80" s="168" t="s">
        <v>49</v>
      </c>
      <c r="C80" s="163">
        <v>3689.25</v>
      </c>
      <c r="D80" s="163"/>
      <c r="E80" s="163">
        <v>2595.25</v>
      </c>
      <c r="F80" s="164">
        <f t="shared" si="19"/>
        <v>0.70346276343430236</v>
      </c>
      <c r="G80" s="164"/>
      <c r="H80" s="4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 spans="1:24" ht="15.75" customHeight="1" x14ac:dyDescent="0.25">
      <c r="A81" s="161">
        <v>3296</v>
      </c>
      <c r="B81" s="168" t="s">
        <v>65</v>
      </c>
      <c r="C81" s="163">
        <v>4913.7700000000004</v>
      </c>
      <c r="D81" s="163"/>
      <c r="E81" s="163">
        <v>0</v>
      </c>
      <c r="F81" s="164">
        <f t="shared" si="19"/>
        <v>0</v>
      </c>
      <c r="G81" s="164"/>
      <c r="H81" s="4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</row>
    <row r="82" spans="1:24" ht="15.75" customHeight="1" x14ac:dyDescent="0.25">
      <c r="A82" s="161">
        <v>3299</v>
      </c>
      <c r="B82" s="168" t="s">
        <v>50</v>
      </c>
      <c r="C82" s="163">
        <v>11467.67</v>
      </c>
      <c r="D82" s="163"/>
      <c r="E82" s="163">
        <v>20330.54</v>
      </c>
      <c r="F82" s="164">
        <f t="shared" si="19"/>
        <v>1.7728570843074487</v>
      </c>
      <c r="G82" s="164"/>
      <c r="H82" s="4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</row>
    <row r="83" spans="1:24" ht="15.75" customHeight="1" x14ac:dyDescent="0.25">
      <c r="A83" s="136">
        <v>34</v>
      </c>
      <c r="B83" s="173" t="s">
        <v>66</v>
      </c>
      <c r="C83" s="156">
        <f t="shared" ref="C83:E83" si="28">C84</f>
        <v>4451.75</v>
      </c>
      <c r="D83" s="156">
        <v>826</v>
      </c>
      <c r="E83" s="156">
        <f t="shared" si="28"/>
        <v>856.43999999999994</v>
      </c>
      <c r="F83" s="157">
        <f t="shared" si="19"/>
        <v>0.19238277082046384</v>
      </c>
      <c r="G83" s="157">
        <f t="shared" si="20"/>
        <v>1.0368523002421306</v>
      </c>
      <c r="H83" s="4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</row>
    <row r="84" spans="1:24" ht="15.75" customHeight="1" x14ac:dyDescent="0.25">
      <c r="A84" s="130">
        <v>343</v>
      </c>
      <c r="B84" s="167" t="s">
        <v>67</v>
      </c>
      <c r="C84" s="159">
        <f t="shared" ref="C84:E84" si="29">SUM(C85:C86)</f>
        <v>4451.75</v>
      </c>
      <c r="D84" s="159"/>
      <c r="E84" s="159">
        <f t="shared" si="29"/>
        <v>856.43999999999994</v>
      </c>
      <c r="F84" s="160">
        <f t="shared" si="19"/>
        <v>0.19238277082046384</v>
      </c>
      <c r="G84" s="160"/>
      <c r="H84" s="4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</row>
    <row r="85" spans="1:24" ht="15.75" customHeight="1" x14ac:dyDescent="0.25">
      <c r="A85" s="161">
        <v>3431</v>
      </c>
      <c r="B85" s="168" t="s">
        <v>68</v>
      </c>
      <c r="C85" s="163">
        <v>822.68</v>
      </c>
      <c r="D85" s="163"/>
      <c r="E85" s="163">
        <v>856.39</v>
      </c>
      <c r="F85" s="164">
        <f t="shared" si="19"/>
        <v>1.0409758350756066</v>
      </c>
      <c r="G85" s="164"/>
      <c r="H85" s="4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</row>
    <row r="86" spans="1:24" ht="15.75" customHeight="1" x14ac:dyDescent="0.25">
      <c r="A86" s="161">
        <v>3433</v>
      </c>
      <c r="B86" s="168" t="s">
        <v>69</v>
      </c>
      <c r="C86" s="163">
        <v>3629.07</v>
      </c>
      <c r="D86" s="163"/>
      <c r="E86" s="163">
        <v>0.05</v>
      </c>
      <c r="F86" s="164">
        <f t="shared" si="19"/>
        <v>1.3777634490379077E-5</v>
      </c>
      <c r="G86" s="164"/>
      <c r="H86" s="4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</row>
    <row r="87" spans="1:24" ht="15.75" customHeight="1" x14ac:dyDescent="0.25">
      <c r="A87" s="136">
        <v>37</v>
      </c>
      <c r="B87" s="117" t="s">
        <v>70</v>
      </c>
      <c r="C87" s="156">
        <f t="shared" ref="C87:E88" si="30">C88</f>
        <v>29736.639999999999</v>
      </c>
      <c r="D87" s="156">
        <v>28540</v>
      </c>
      <c r="E87" s="156">
        <f t="shared" si="30"/>
        <v>28766.720000000001</v>
      </c>
      <c r="F87" s="157">
        <f t="shared" si="19"/>
        <v>0.96738299955879348</v>
      </c>
      <c r="G87" s="157">
        <f t="shared" ref="G87:G90" si="31">E87/D87</f>
        <v>1.0079439383321653</v>
      </c>
      <c r="H87" s="4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</row>
    <row r="88" spans="1:24" ht="15.75" customHeight="1" x14ac:dyDescent="0.25">
      <c r="A88" s="130">
        <v>372</v>
      </c>
      <c r="B88" s="167" t="s">
        <v>70</v>
      </c>
      <c r="C88" s="159">
        <f t="shared" si="30"/>
        <v>29736.639999999999</v>
      </c>
      <c r="D88" s="159"/>
      <c r="E88" s="159">
        <f t="shared" si="30"/>
        <v>28766.720000000001</v>
      </c>
      <c r="F88" s="160">
        <f t="shared" si="19"/>
        <v>0.96738299955879348</v>
      </c>
      <c r="G88" s="160"/>
      <c r="H88" s="4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</row>
    <row r="89" spans="1:24" ht="15.75" customHeight="1" x14ac:dyDescent="0.25">
      <c r="A89" s="161">
        <v>3722</v>
      </c>
      <c r="B89" s="168" t="s">
        <v>70</v>
      </c>
      <c r="C89" s="163">
        <v>29736.639999999999</v>
      </c>
      <c r="D89" s="163"/>
      <c r="E89" s="163">
        <v>28766.720000000001</v>
      </c>
      <c r="F89" s="164">
        <f t="shared" si="19"/>
        <v>0.96738299955879348</v>
      </c>
      <c r="G89" s="164"/>
      <c r="H89" s="4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</row>
    <row r="90" spans="1:24" ht="15.75" customHeight="1" x14ac:dyDescent="0.25">
      <c r="A90" s="136">
        <v>38</v>
      </c>
      <c r="B90" s="117" t="s">
        <v>164</v>
      </c>
      <c r="C90" s="156">
        <f>C91</f>
        <v>0</v>
      </c>
      <c r="D90" s="156">
        <v>1030</v>
      </c>
      <c r="E90" s="156">
        <f t="shared" ref="E90" si="32">E91</f>
        <v>1031.74</v>
      </c>
      <c r="F90" s="157"/>
      <c r="G90" s="157">
        <f t="shared" si="31"/>
        <v>1.0016893203883495</v>
      </c>
      <c r="H90" s="4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</row>
    <row r="91" spans="1:24" ht="15.75" customHeight="1" x14ac:dyDescent="0.25">
      <c r="A91" s="130">
        <v>381</v>
      </c>
      <c r="B91" s="167" t="s">
        <v>84</v>
      </c>
      <c r="C91" s="159">
        <f t="shared" ref="C91:E91" si="33">C92</f>
        <v>0</v>
      </c>
      <c r="D91" s="159"/>
      <c r="E91" s="159">
        <f t="shared" si="33"/>
        <v>1031.74</v>
      </c>
      <c r="F91" s="160"/>
      <c r="G91" s="160"/>
      <c r="H91" s="4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</row>
    <row r="92" spans="1:24" ht="15.75" customHeight="1" x14ac:dyDescent="0.25">
      <c r="A92" s="161">
        <v>3812</v>
      </c>
      <c r="B92" s="168" t="s">
        <v>165</v>
      </c>
      <c r="C92" s="163">
        <v>0</v>
      </c>
      <c r="D92" s="163"/>
      <c r="E92" s="163">
        <v>1031.74</v>
      </c>
      <c r="F92" s="164"/>
      <c r="G92" s="164"/>
      <c r="H92" s="4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</row>
    <row r="93" spans="1:24" ht="15.75" customHeight="1" x14ac:dyDescent="0.25">
      <c r="A93" s="174">
        <v>4</v>
      </c>
      <c r="B93" s="175" t="s">
        <v>71</v>
      </c>
      <c r="C93" s="176">
        <f t="shared" ref="C93" si="34">SUM(C94)</f>
        <v>25643.410000000003</v>
      </c>
      <c r="D93" s="176">
        <f>SUM(D94,D103)</f>
        <v>17995</v>
      </c>
      <c r="E93" s="176">
        <f>SUM(E94,E103)</f>
        <v>18015.16</v>
      </c>
      <c r="F93" s="155">
        <f t="shared" si="19"/>
        <v>0.70252591211543225</v>
      </c>
      <c r="G93" s="155">
        <f t="shared" si="20"/>
        <v>1.0011203111975548</v>
      </c>
      <c r="H93" s="4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</row>
    <row r="94" spans="1:24" ht="15.75" customHeight="1" x14ac:dyDescent="0.25">
      <c r="A94" s="136">
        <v>42</v>
      </c>
      <c r="B94" s="117" t="s">
        <v>72</v>
      </c>
      <c r="C94" s="156">
        <f>SUM(C95,C101)</f>
        <v>25643.410000000003</v>
      </c>
      <c r="D94" s="156">
        <v>12870</v>
      </c>
      <c r="E94" s="156">
        <f>SUM(E95,E101)</f>
        <v>12890.16</v>
      </c>
      <c r="F94" s="157">
        <f t="shared" si="19"/>
        <v>0.50266949676349593</v>
      </c>
      <c r="G94" s="157">
        <f t="shared" si="20"/>
        <v>1.0015664335664336</v>
      </c>
      <c r="H94" s="4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</row>
    <row r="95" spans="1:24" ht="15.75" customHeight="1" x14ac:dyDescent="0.25">
      <c r="A95" s="130">
        <v>422</v>
      </c>
      <c r="B95" s="167" t="s">
        <v>73</v>
      </c>
      <c r="C95" s="177">
        <f>SUM(C96:C100)</f>
        <v>19923.320000000003</v>
      </c>
      <c r="D95" s="177"/>
      <c r="E95" s="177">
        <f>SUM(E96:E100)</f>
        <v>6235.34</v>
      </c>
      <c r="F95" s="160">
        <f t="shared" si="19"/>
        <v>0.31296691515269537</v>
      </c>
      <c r="G95" s="160"/>
      <c r="H95" s="4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</row>
    <row r="96" spans="1:24" ht="15.75" customHeight="1" x14ac:dyDescent="0.25">
      <c r="A96" s="161">
        <v>4221</v>
      </c>
      <c r="B96" s="168" t="s">
        <v>74</v>
      </c>
      <c r="C96" s="163">
        <v>8540.5499999999993</v>
      </c>
      <c r="D96" s="163"/>
      <c r="E96" s="163">
        <v>2278.1</v>
      </c>
      <c r="F96" s="164">
        <f t="shared" si="19"/>
        <v>0.26673926152296984</v>
      </c>
      <c r="G96" s="164"/>
      <c r="H96" s="4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</row>
    <row r="97" spans="1:24" ht="15.75" customHeight="1" x14ac:dyDescent="0.25">
      <c r="A97" s="161">
        <v>4222</v>
      </c>
      <c r="B97" s="168" t="s">
        <v>75</v>
      </c>
      <c r="C97" s="163">
        <v>1569.58</v>
      </c>
      <c r="D97" s="163"/>
      <c r="E97" s="163">
        <v>0</v>
      </c>
      <c r="F97" s="164">
        <f t="shared" si="19"/>
        <v>0</v>
      </c>
      <c r="G97" s="164"/>
      <c r="H97" s="4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</row>
    <row r="98" spans="1:24" ht="15.75" customHeight="1" x14ac:dyDescent="0.25">
      <c r="A98" s="161">
        <v>4223</v>
      </c>
      <c r="B98" s="168" t="s">
        <v>76</v>
      </c>
      <c r="C98" s="163">
        <v>0</v>
      </c>
      <c r="D98" s="163"/>
      <c r="E98" s="163">
        <v>0</v>
      </c>
      <c r="F98" s="164"/>
      <c r="G98" s="164"/>
      <c r="H98" s="4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</row>
    <row r="99" spans="1:24" ht="15.75" customHeight="1" x14ac:dyDescent="0.25">
      <c r="A99" s="161">
        <v>4226</v>
      </c>
      <c r="B99" s="168" t="s">
        <v>146</v>
      </c>
      <c r="C99" s="163">
        <v>8923.9500000000007</v>
      </c>
      <c r="D99" s="163"/>
      <c r="E99" s="163">
        <v>0</v>
      </c>
      <c r="F99" s="164">
        <f t="shared" si="19"/>
        <v>0</v>
      </c>
      <c r="G99" s="164"/>
      <c r="H99" s="4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</row>
    <row r="100" spans="1:24" ht="15.75" customHeight="1" x14ac:dyDescent="0.25">
      <c r="A100" s="161">
        <v>4227</v>
      </c>
      <c r="B100" s="168" t="s">
        <v>77</v>
      </c>
      <c r="C100" s="163">
        <v>889.24</v>
      </c>
      <c r="D100" s="163"/>
      <c r="E100" s="163">
        <v>3957.24</v>
      </c>
      <c r="F100" s="164">
        <f t="shared" si="19"/>
        <v>4.4501371958076561</v>
      </c>
      <c r="G100" s="164"/>
      <c r="H100" s="4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</row>
    <row r="101" spans="1:24" ht="15.75" customHeight="1" x14ac:dyDescent="0.25">
      <c r="A101" s="130">
        <v>424</v>
      </c>
      <c r="B101" s="167" t="s">
        <v>78</v>
      </c>
      <c r="C101" s="159">
        <f t="shared" ref="C101:E104" si="35">C102</f>
        <v>5720.09</v>
      </c>
      <c r="D101" s="159"/>
      <c r="E101" s="159">
        <f t="shared" si="35"/>
        <v>6654.82</v>
      </c>
      <c r="F101" s="160">
        <f t="shared" ref="F101:F102" si="36">E101/C101</f>
        <v>1.1634117645002089</v>
      </c>
      <c r="G101" s="160"/>
      <c r="H101" s="4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</row>
    <row r="102" spans="1:24" ht="15.75" customHeight="1" x14ac:dyDescent="0.25">
      <c r="A102" s="161">
        <v>4241</v>
      </c>
      <c r="B102" s="168" t="s">
        <v>78</v>
      </c>
      <c r="C102" s="163">
        <v>5720.09</v>
      </c>
      <c r="D102" s="163"/>
      <c r="E102" s="163">
        <v>6654.82</v>
      </c>
      <c r="F102" s="164">
        <f t="shared" si="36"/>
        <v>1.1634117645002089</v>
      </c>
      <c r="G102" s="164"/>
      <c r="H102" s="4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 spans="1:24" ht="15.75" customHeight="1" x14ac:dyDescent="0.25">
      <c r="A103" s="136">
        <v>45</v>
      </c>
      <c r="B103" s="117" t="s">
        <v>177</v>
      </c>
      <c r="C103" s="156">
        <f>SUM(C104,C113)</f>
        <v>0</v>
      </c>
      <c r="D103" s="156">
        <v>5125</v>
      </c>
      <c r="E103" s="156">
        <f>SUM(E104,E113)</f>
        <v>5125</v>
      </c>
      <c r="F103" s="157"/>
      <c r="G103" s="157">
        <f>E103/D103</f>
        <v>1</v>
      </c>
      <c r="H103" s="4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 spans="1:24" ht="15.75" customHeight="1" x14ac:dyDescent="0.25">
      <c r="A104" s="130">
        <v>451</v>
      </c>
      <c r="B104" s="167" t="s">
        <v>178</v>
      </c>
      <c r="C104" s="159">
        <f t="shared" si="35"/>
        <v>0</v>
      </c>
      <c r="D104" s="159"/>
      <c r="E104" s="159">
        <f t="shared" si="35"/>
        <v>5125</v>
      </c>
      <c r="F104" s="160"/>
      <c r="G104" s="160"/>
      <c r="H104" s="4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</row>
    <row r="105" spans="1:24" ht="15.75" customHeight="1" x14ac:dyDescent="0.25">
      <c r="A105" s="161">
        <v>4511</v>
      </c>
      <c r="B105" s="168" t="s">
        <v>178</v>
      </c>
      <c r="C105" s="163">
        <v>0</v>
      </c>
      <c r="D105" s="163"/>
      <c r="E105" s="163">
        <v>5125</v>
      </c>
      <c r="F105" s="164"/>
      <c r="G105" s="164"/>
      <c r="H105" s="4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</row>
    <row r="106" spans="1:24" ht="15.75" customHeight="1" x14ac:dyDescent="0.25">
      <c r="A106" s="178"/>
      <c r="B106" s="179" t="s">
        <v>145</v>
      </c>
      <c r="C106" s="180">
        <f>SUM(C93,C41)</f>
        <v>1883983.19</v>
      </c>
      <c r="D106" s="180">
        <f t="shared" ref="D106:E106" si="37">SUM(D93,D41)</f>
        <v>2161289</v>
      </c>
      <c r="E106" s="180">
        <f t="shared" si="37"/>
        <v>2183781.6800000006</v>
      </c>
      <c r="F106" s="164">
        <f t="shared" si="19"/>
        <v>1.159130130030513</v>
      </c>
      <c r="G106" s="164">
        <f t="shared" si="20"/>
        <v>1.0104070672640266</v>
      </c>
      <c r="H106" s="4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</row>
    <row r="107" spans="1:24" ht="15.75" customHeight="1" x14ac:dyDescent="0.25">
      <c r="A107" s="181"/>
      <c r="B107" s="181"/>
      <c r="C107" s="181"/>
      <c r="D107" s="181"/>
      <c r="E107" s="181"/>
      <c r="F107" s="181"/>
      <c r="G107" s="181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</row>
    <row r="108" spans="1:24" ht="15.75" customHeight="1" x14ac:dyDescent="0.25">
      <c r="A108" s="181"/>
      <c r="B108" s="181"/>
      <c r="C108" s="181"/>
      <c r="D108" s="181"/>
      <c r="E108" s="181"/>
      <c r="F108" s="181"/>
      <c r="G108" s="181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</row>
    <row r="109" spans="1:24" ht="15.75" customHeight="1" x14ac:dyDescent="0.25">
      <c r="A109" s="181"/>
      <c r="B109" s="181"/>
      <c r="C109" s="181"/>
      <c r="D109" s="181"/>
      <c r="E109" s="181"/>
      <c r="F109" s="181"/>
      <c r="G109" s="181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</row>
    <row r="110" spans="1:24" ht="15.75" customHeight="1" x14ac:dyDescent="0.25">
      <c r="A110" s="181"/>
      <c r="B110" s="181"/>
      <c r="C110" s="181"/>
      <c r="D110" s="181"/>
      <c r="E110" s="181"/>
      <c r="F110" s="181"/>
      <c r="G110" s="181"/>
    </row>
    <row r="111" spans="1:24" ht="15.75" customHeight="1" x14ac:dyDescent="0.25">
      <c r="A111" s="181"/>
      <c r="B111" s="181"/>
      <c r="C111" s="181"/>
      <c r="D111" s="181"/>
      <c r="E111" s="181"/>
      <c r="F111" s="181"/>
      <c r="G111" s="181"/>
    </row>
    <row r="112" spans="1:24" ht="12.75" customHeight="1" x14ac:dyDescent="0.25">
      <c r="A112" s="181"/>
      <c r="B112" s="181"/>
      <c r="C112" s="181"/>
      <c r="D112" s="181"/>
      <c r="E112" s="181"/>
      <c r="F112" s="181"/>
      <c r="G112" s="181"/>
    </row>
    <row r="113" spans="1:7" ht="15.75" customHeight="1" x14ac:dyDescent="0.25">
      <c r="A113" s="181"/>
      <c r="B113" s="181"/>
      <c r="C113" s="181"/>
      <c r="D113" s="181"/>
      <c r="E113" s="181"/>
      <c r="F113" s="181"/>
      <c r="G113" s="181"/>
    </row>
    <row r="114" spans="1:7" ht="15.75" customHeight="1" x14ac:dyDescent="0.25">
      <c r="A114" s="181"/>
      <c r="B114" s="181"/>
      <c r="C114" s="181"/>
      <c r="D114" s="181"/>
      <c r="E114" s="181"/>
      <c r="F114" s="181"/>
      <c r="G114" s="181"/>
    </row>
    <row r="115" spans="1:7" ht="15.75" customHeight="1" x14ac:dyDescent="0.25">
      <c r="A115" s="181"/>
      <c r="B115" s="181"/>
      <c r="C115" s="181"/>
      <c r="D115" s="181"/>
      <c r="E115" s="181"/>
      <c r="F115" s="181"/>
      <c r="G115" s="181"/>
    </row>
    <row r="116" spans="1:7" ht="15.75" customHeight="1" x14ac:dyDescent="0.25">
      <c r="A116" s="181"/>
      <c r="B116" s="181"/>
      <c r="C116" s="181"/>
      <c r="D116" s="181"/>
      <c r="E116" s="181"/>
      <c r="F116" s="181"/>
      <c r="G116" s="181"/>
    </row>
    <row r="117" spans="1:7" ht="15.75" customHeight="1" x14ac:dyDescent="0.25">
      <c r="A117" s="181"/>
      <c r="B117" s="181"/>
      <c r="C117" s="181"/>
      <c r="D117" s="181"/>
      <c r="E117" s="181"/>
      <c r="F117" s="181"/>
      <c r="G117" s="181"/>
    </row>
    <row r="118" spans="1:7" ht="15.75" customHeight="1" x14ac:dyDescent="0.25">
      <c r="A118" s="181"/>
      <c r="B118" s="181"/>
      <c r="C118" s="181"/>
      <c r="D118" s="181"/>
      <c r="E118" s="181"/>
      <c r="F118" s="181"/>
      <c r="G118" s="181"/>
    </row>
    <row r="119" spans="1:7" ht="15.75" customHeight="1" x14ac:dyDescent="0.25">
      <c r="A119" s="181"/>
      <c r="B119" s="181"/>
      <c r="C119" s="181"/>
      <c r="D119" s="181"/>
      <c r="E119" s="181"/>
      <c r="F119" s="181"/>
      <c r="G119" s="181"/>
    </row>
    <row r="120" spans="1:7" ht="15.75" customHeight="1" x14ac:dyDescent="0.25">
      <c r="A120" s="181"/>
      <c r="B120" s="181"/>
      <c r="C120" s="181"/>
      <c r="D120" s="181"/>
      <c r="E120" s="181"/>
      <c r="F120" s="181"/>
      <c r="G120" s="181"/>
    </row>
    <row r="121" spans="1:7" ht="15.75" customHeight="1" x14ac:dyDescent="0.25">
      <c r="A121" s="181"/>
      <c r="B121" s="181"/>
      <c r="C121" s="181"/>
      <c r="D121" s="181"/>
      <c r="E121" s="181"/>
      <c r="F121" s="181"/>
      <c r="G121" s="181"/>
    </row>
    <row r="122" spans="1:7" ht="15.75" customHeight="1" x14ac:dyDescent="0.25">
      <c r="A122" s="181"/>
      <c r="B122" s="181"/>
      <c r="C122" s="181"/>
      <c r="D122" s="181"/>
      <c r="E122" s="181"/>
      <c r="F122" s="181"/>
      <c r="G122" s="181"/>
    </row>
    <row r="123" spans="1:7" ht="15.75" customHeight="1" x14ac:dyDescent="0.25">
      <c r="A123" s="181"/>
      <c r="B123" s="181"/>
      <c r="C123" s="181"/>
      <c r="D123" s="181"/>
      <c r="E123" s="181"/>
      <c r="F123" s="181"/>
      <c r="G123" s="181"/>
    </row>
    <row r="124" spans="1:7" ht="15.75" customHeight="1" x14ac:dyDescent="0.25">
      <c r="A124" s="181"/>
      <c r="B124" s="181"/>
      <c r="C124" s="181"/>
      <c r="D124" s="181"/>
      <c r="E124" s="181"/>
      <c r="F124" s="181"/>
      <c r="G124" s="181"/>
    </row>
    <row r="125" spans="1:7" ht="15.75" customHeight="1" x14ac:dyDescent="0.25">
      <c r="A125" s="181"/>
      <c r="B125" s="181"/>
      <c r="C125" s="181"/>
      <c r="D125" s="181"/>
      <c r="E125" s="181"/>
      <c r="F125" s="181"/>
      <c r="G125" s="181"/>
    </row>
    <row r="126" spans="1:7" ht="15.75" customHeight="1" x14ac:dyDescent="0.25">
      <c r="A126" s="181"/>
      <c r="B126" s="181"/>
      <c r="C126" s="181"/>
      <c r="D126" s="181"/>
      <c r="E126" s="181"/>
      <c r="F126" s="181"/>
      <c r="G126" s="181"/>
    </row>
    <row r="127" spans="1:7" ht="15.75" customHeight="1" x14ac:dyDescent="0.25">
      <c r="A127" s="181"/>
      <c r="B127" s="181"/>
      <c r="C127" s="181"/>
      <c r="D127" s="181"/>
      <c r="E127" s="181"/>
      <c r="F127" s="181"/>
      <c r="G127" s="181"/>
    </row>
    <row r="128" spans="1:7" ht="15.75" customHeight="1" x14ac:dyDescent="0.25">
      <c r="A128" s="181"/>
      <c r="B128" s="181"/>
      <c r="C128" s="181"/>
      <c r="D128" s="181"/>
      <c r="E128" s="181"/>
      <c r="F128" s="181"/>
      <c r="G128" s="181"/>
    </row>
    <row r="129" spans="1:7" ht="15.75" customHeight="1" x14ac:dyDescent="0.25">
      <c r="A129" s="181"/>
      <c r="B129" s="181"/>
      <c r="C129" s="181"/>
      <c r="D129" s="181"/>
      <c r="E129" s="181"/>
      <c r="F129" s="181"/>
      <c r="G129" s="181"/>
    </row>
    <row r="130" spans="1:7" ht="15.75" customHeight="1" x14ac:dyDescent="0.25">
      <c r="A130" s="181"/>
      <c r="B130" s="181"/>
      <c r="C130" s="181"/>
      <c r="D130" s="181"/>
      <c r="E130" s="181"/>
      <c r="F130" s="181"/>
      <c r="G130" s="181"/>
    </row>
    <row r="131" spans="1:7" ht="15.75" customHeight="1" x14ac:dyDescent="0.25">
      <c r="A131" s="181"/>
      <c r="B131" s="181"/>
      <c r="C131" s="181"/>
      <c r="D131" s="181"/>
      <c r="E131" s="181"/>
      <c r="F131" s="181"/>
      <c r="G131" s="181"/>
    </row>
    <row r="132" spans="1:7" ht="15.75" customHeight="1" x14ac:dyDescent="0.25">
      <c r="A132" s="181"/>
      <c r="B132" s="181"/>
      <c r="C132" s="181"/>
      <c r="D132" s="181"/>
      <c r="E132" s="181"/>
      <c r="F132" s="181"/>
      <c r="G132" s="181"/>
    </row>
    <row r="133" spans="1:7" ht="15.75" customHeight="1" x14ac:dyDescent="0.25">
      <c r="A133" s="181"/>
      <c r="B133" s="181"/>
      <c r="C133" s="181"/>
      <c r="D133" s="181"/>
      <c r="E133" s="181"/>
      <c r="F133" s="181"/>
      <c r="G133" s="181"/>
    </row>
    <row r="134" spans="1:7" ht="15.75" customHeight="1" x14ac:dyDescent="0.25">
      <c r="A134" s="181"/>
      <c r="B134" s="181"/>
      <c r="C134" s="181"/>
      <c r="D134" s="181"/>
      <c r="E134" s="181"/>
      <c r="F134" s="181"/>
      <c r="G134" s="181"/>
    </row>
    <row r="135" spans="1:7" ht="15.75" customHeight="1" x14ac:dyDescent="0.25">
      <c r="A135" s="181"/>
      <c r="B135" s="181"/>
      <c r="C135" s="181"/>
      <c r="D135" s="181"/>
      <c r="E135" s="181"/>
      <c r="F135" s="181"/>
      <c r="G135" s="181"/>
    </row>
    <row r="136" spans="1:7" ht="15.75" customHeight="1" x14ac:dyDescent="0.25">
      <c r="A136" s="181"/>
      <c r="B136" s="181"/>
      <c r="C136" s="181"/>
      <c r="D136" s="181"/>
      <c r="E136" s="181"/>
      <c r="F136" s="181"/>
      <c r="G136" s="181"/>
    </row>
    <row r="137" spans="1:7" ht="15.75" customHeight="1" x14ac:dyDescent="0.25">
      <c r="A137" s="181"/>
      <c r="B137" s="181"/>
      <c r="C137" s="181"/>
      <c r="D137" s="181"/>
      <c r="E137" s="181"/>
      <c r="F137" s="181"/>
      <c r="G137" s="181"/>
    </row>
    <row r="138" spans="1:7" ht="15.75" customHeight="1" x14ac:dyDescent="0.25">
      <c r="A138" s="181"/>
      <c r="B138" s="181"/>
      <c r="C138" s="181"/>
      <c r="D138" s="181"/>
      <c r="E138" s="181"/>
      <c r="F138" s="181"/>
      <c r="G138" s="181"/>
    </row>
    <row r="139" spans="1:7" ht="15.75" customHeight="1" x14ac:dyDescent="0.25">
      <c r="A139" s="181"/>
      <c r="B139" s="181"/>
      <c r="C139" s="181"/>
      <c r="D139" s="181"/>
      <c r="E139" s="181"/>
      <c r="F139" s="181"/>
      <c r="G139" s="181"/>
    </row>
    <row r="140" spans="1:7" ht="15.75" customHeight="1" x14ac:dyDescent="0.25">
      <c r="A140" s="181"/>
      <c r="B140" s="181"/>
      <c r="C140" s="181"/>
      <c r="D140" s="181"/>
      <c r="E140" s="181"/>
      <c r="F140" s="181"/>
      <c r="G140" s="181"/>
    </row>
    <row r="141" spans="1:7" ht="15.75" customHeight="1" x14ac:dyDescent="0.25">
      <c r="A141" s="181"/>
      <c r="B141" s="181"/>
      <c r="C141" s="181"/>
      <c r="D141" s="181"/>
      <c r="E141" s="181"/>
      <c r="F141" s="181"/>
      <c r="G141" s="181"/>
    </row>
    <row r="142" spans="1:7" ht="15.75" customHeight="1" x14ac:dyDescent="0.25">
      <c r="A142" s="181"/>
      <c r="B142" s="181"/>
      <c r="C142" s="181"/>
      <c r="D142" s="181"/>
      <c r="E142" s="181"/>
      <c r="F142" s="181"/>
      <c r="G142" s="181"/>
    </row>
    <row r="143" spans="1:7" ht="15.75" customHeight="1" x14ac:dyDescent="0.25">
      <c r="A143" s="181"/>
      <c r="B143" s="181"/>
      <c r="C143" s="181"/>
      <c r="D143" s="181"/>
      <c r="E143" s="181"/>
      <c r="F143" s="181"/>
      <c r="G143" s="181"/>
    </row>
    <row r="144" spans="1:7" ht="15.75" customHeight="1" x14ac:dyDescent="0.25">
      <c r="A144" s="181"/>
      <c r="B144" s="181"/>
      <c r="C144" s="181"/>
      <c r="D144" s="181"/>
      <c r="E144" s="181"/>
      <c r="F144" s="181"/>
      <c r="G144" s="181"/>
    </row>
    <row r="145" spans="1:7" ht="15.75" customHeight="1" x14ac:dyDescent="0.25">
      <c r="A145" s="181"/>
      <c r="B145" s="181"/>
      <c r="C145" s="181"/>
      <c r="D145" s="181"/>
      <c r="E145" s="181"/>
      <c r="F145" s="181"/>
      <c r="G145" s="181"/>
    </row>
    <row r="146" spans="1:7" ht="15.75" customHeight="1" x14ac:dyDescent="0.25">
      <c r="A146" s="181"/>
      <c r="B146" s="181"/>
      <c r="C146" s="181"/>
      <c r="D146" s="181"/>
      <c r="E146" s="181"/>
      <c r="F146" s="181"/>
      <c r="G146" s="181"/>
    </row>
    <row r="147" spans="1:7" ht="15.75" customHeight="1" x14ac:dyDescent="0.25">
      <c r="A147" s="181"/>
      <c r="B147" s="181"/>
      <c r="C147" s="181"/>
      <c r="D147" s="181"/>
      <c r="E147" s="181"/>
      <c r="F147" s="181"/>
      <c r="G147" s="181"/>
    </row>
    <row r="148" spans="1:7" ht="15.75" customHeight="1" x14ac:dyDescent="0.25">
      <c r="A148" s="181"/>
      <c r="B148" s="181"/>
      <c r="C148" s="181"/>
      <c r="D148" s="181"/>
      <c r="E148" s="181"/>
      <c r="F148" s="181"/>
      <c r="G148" s="181"/>
    </row>
    <row r="149" spans="1:7" ht="15.75" customHeight="1" x14ac:dyDescent="0.25">
      <c r="A149" s="181"/>
      <c r="B149" s="181"/>
      <c r="C149" s="181"/>
      <c r="D149" s="181"/>
      <c r="E149" s="181"/>
      <c r="F149" s="181"/>
      <c r="G149" s="181"/>
    </row>
    <row r="150" spans="1:7" ht="15.75" customHeight="1" x14ac:dyDescent="0.25">
      <c r="A150" s="181"/>
      <c r="B150" s="181"/>
      <c r="C150" s="181"/>
      <c r="D150" s="181"/>
      <c r="E150" s="181"/>
      <c r="F150" s="181"/>
      <c r="G150" s="181"/>
    </row>
    <row r="151" spans="1:7" ht="15.75" customHeight="1" x14ac:dyDescent="0.25">
      <c r="A151" s="181"/>
      <c r="B151" s="181"/>
      <c r="C151" s="181"/>
      <c r="D151" s="181"/>
      <c r="E151" s="181"/>
      <c r="F151" s="181"/>
      <c r="G151" s="181"/>
    </row>
    <row r="152" spans="1:7" ht="15.75" customHeight="1" x14ac:dyDescent="0.25">
      <c r="A152" s="181"/>
      <c r="B152" s="181"/>
      <c r="C152" s="181"/>
      <c r="D152" s="181"/>
      <c r="E152" s="181"/>
      <c r="F152" s="181"/>
      <c r="G152" s="181"/>
    </row>
    <row r="153" spans="1:7" ht="15.75" customHeight="1" x14ac:dyDescent="0.25">
      <c r="A153" s="181"/>
      <c r="B153" s="181"/>
      <c r="C153" s="181"/>
      <c r="D153" s="181"/>
      <c r="E153" s="181"/>
      <c r="F153" s="181"/>
      <c r="G153" s="181"/>
    </row>
    <row r="154" spans="1:7" ht="15.75" customHeight="1" x14ac:dyDescent="0.25">
      <c r="A154" s="181"/>
      <c r="B154" s="181"/>
      <c r="C154" s="181"/>
      <c r="D154" s="181"/>
      <c r="E154" s="181"/>
      <c r="F154" s="181"/>
      <c r="G154" s="181"/>
    </row>
    <row r="155" spans="1:7" ht="15.75" customHeight="1" x14ac:dyDescent="0.25">
      <c r="A155" s="181"/>
      <c r="B155" s="181"/>
      <c r="C155" s="181"/>
      <c r="D155" s="181"/>
      <c r="E155" s="181"/>
      <c r="F155" s="181"/>
      <c r="G155" s="181"/>
    </row>
    <row r="156" spans="1:7" ht="15.75" customHeight="1" x14ac:dyDescent="0.25">
      <c r="A156" s="181"/>
      <c r="B156" s="181"/>
      <c r="C156" s="181"/>
      <c r="D156" s="181"/>
      <c r="E156" s="181"/>
      <c r="F156" s="181"/>
      <c r="G156" s="181"/>
    </row>
    <row r="157" spans="1:7" ht="15.75" customHeight="1" x14ac:dyDescent="0.25">
      <c r="A157" s="181"/>
      <c r="B157" s="181"/>
      <c r="C157" s="181"/>
      <c r="D157" s="181"/>
      <c r="E157" s="181"/>
      <c r="F157" s="181"/>
      <c r="G157" s="181"/>
    </row>
    <row r="158" spans="1:7" ht="15.75" customHeight="1" x14ac:dyDescent="0.25">
      <c r="A158" s="181"/>
      <c r="B158" s="181"/>
      <c r="C158" s="181"/>
      <c r="D158" s="181"/>
      <c r="E158" s="181"/>
      <c r="F158" s="181"/>
      <c r="G158" s="181"/>
    </row>
    <row r="159" spans="1:7" ht="15.75" customHeight="1" x14ac:dyDescent="0.25">
      <c r="A159" s="181"/>
      <c r="B159" s="181"/>
      <c r="C159" s="181"/>
      <c r="D159" s="181"/>
      <c r="E159" s="181"/>
      <c r="F159" s="181"/>
      <c r="G159" s="181"/>
    </row>
    <row r="160" spans="1:7" ht="15.75" customHeight="1" x14ac:dyDescent="0.25">
      <c r="A160" s="181"/>
      <c r="B160" s="181"/>
      <c r="C160" s="181"/>
      <c r="D160" s="181"/>
      <c r="E160" s="181"/>
      <c r="F160" s="181"/>
      <c r="G160" s="181"/>
    </row>
    <row r="161" spans="1:7" ht="15.75" customHeight="1" x14ac:dyDescent="0.25">
      <c r="A161" s="181"/>
      <c r="B161" s="181"/>
      <c r="C161" s="181"/>
      <c r="D161" s="181"/>
      <c r="E161" s="181"/>
      <c r="F161" s="181"/>
      <c r="G161" s="181"/>
    </row>
    <row r="162" spans="1:7" ht="15.75" customHeight="1" x14ac:dyDescent="0.25">
      <c r="A162" s="181"/>
      <c r="B162" s="181"/>
      <c r="C162" s="181"/>
      <c r="D162" s="181"/>
      <c r="E162" s="181"/>
      <c r="F162" s="181"/>
      <c r="G162" s="181"/>
    </row>
    <row r="163" spans="1:7" ht="15.75" customHeight="1" x14ac:dyDescent="0.25">
      <c r="A163" s="181"/>
      <c r="B163" s="181"/>
      <c r="C163" s="181"/>
      <c r="D163" s="181"/>
      <c r="E163" s="181"/>
      <c r="F163" s="181"/>
      <c r="G163" s="181"/>
    </row>
    <row r="164" spans="1:7" ht="15.75" customHeight="1" x14ac:dyDescent="0.25">
      <c r="A164" s="181"/>
      <c r="B164" s="181"/>
      <c r="C164" s="181"/>
      <c r="D164" s="181"/>
      <c r="E164" s="181"/>
      <c r="F164" s="181"/>
      <c r="G164" s="181"/>
    </row>
    <row r="165" spans="1:7" ht="15.75" customHeight="1" x14ac:dyDescent="0.25">
      <c r="A165" s="181"/>
      <c r="B165" s="181"/>
      <c r="C165" s="181"/>
      <c r="D165" s="181"/>
      <c r="E165" s="181"/>
      <c r="F165" s="181"/>
      <c r="G165" s="181"/>
    </row>
    <row r="166" spans="1:7" ht="15.75" customHeight="1" x14ac:dyDescent="0.25">
      <c r="A166" s="181"/>
      <c r="B166" s="181"/>
      <c r="C166" s="181"/>
      <c r="D166" s="181"/>
      <c r="E166" s="181"/>
      <c r="F166" s="181"/>
      <c r="G166" s="181"/>
    </row>
    <row r="167" spans="1:7" ht="15.75" customHeight="1" x14ac:dyDescent="0.25">
      <c r="A167" s="181"/>
      <c r="B167" s="181"/>
      <c r="C167" s="181"/>
      <c r="D167" s="181"/>
      <c r="E167" s="181"/>
      <c r="F167" s="181"/>
      <c r="G167" s="181"/>
    </row>
    <row r="168" spans="1:7" ht="15.75" customHeight="1" x14ac:dyDescent="0.25">
      <c r="A168" s="181"/>
      <c r="B168" s="181"/>
      <c r="C168" s="181"/>
      <c r="D168" s="181"/>
      <c r="E168" s="181"/>
      <c r="F168" s="181"/>
      <c r="G168" s="181"/>
    </row>
    <row r="169" spans="1:7" ht="15.75" customHeight="1" x14ac:dyDescent="0.25">
      <c r="A169" s="181"/>
      <c r="B169" s="181"/>
      <c r="C169" s="181"/>
      <c r="D169" s="181"/>
      <c r="E169" s="181"/>
      <c r="F169" s="181"/>
      <c r="G169" s="181"/>
    </row>
    <row r="170" spans="1:7" ht="15.75" customHeight="1" x14ac:dyDescent="0.25">
      <c r="A170" s="181"/>
      <c r="B170" s="181"/>
      <c r="C170" s="181"/>
      <c r="D170" s="181"/>
      <c r="E170" s="181"/>
      <c r="F170" s="181"/>
      <c r="G170" s="181"/>
    </row>
    <row r="171" spans="1:7" ht="15.75" customHeight="1" x14ac:dyDescent="0.25">
      <c r="A171" s="181"/>
      <c r="B171" s="181"/>
      <c r="C171" s="181"/>
      <c r="D171" s="181"/>
      <c r="E171" s="181"/>
      <c r="F171" s="181"/>
      <c r="G171" s="181"/>
    </row>
    <row r="172" spans="1:7" ht="15.75" customHeight="1" x14ac:dyDescent="0.25">
      <c r="A172" s="181"/>
      <c r="B172" s="181"/>
      <c r="C172" s="181"/>
      <c r="D172" s="181"/>
      <c r="E172" s="181"/>
      <c r="F172" s="181"/>
      <c r="G172" s="181"/>
    </row>
    <row r="173" spans="1:7" ht="15.75" customHeight="1" x14ac:dyDescent="0.25">
      <c r="A173" s="181"/>
      <c r="B173" s="181"/>
      <c r="C173" s="181"/>
      <c r="D173" s="181"/>
      <c r="E173" s="181"/>
      <c r="F173" s="181"/>
      <c r="G173" s="181"/>
    </row>
    <row r="174" spans="1:7" ht="15.75" customHeight="1" x14ac:dyDescent="0.25">
      <c r="A174" s="181"/>
      <c r="B174" s="181"/>
      <c r="C174" s="181"/>
      <c r="D174" s="181"/>
      <c r="E174" s="181"/>
      <c r="F174" s="181"/>
      <c r="G174" s="181"/>
    </row>
    <row r="175" spans="1:7" ht="15.75" customHeight="1" x14ac:dyDescent="0.25">
      <c r="A175" s="181"/>
      <c r="B175" s="181"/>
      <c r="C175" s="181"/>
      <c r="D175" s="181"/>
      <c r="E175" s="181"/>
      <c r="F175" s="181"/>
      <c r="G175" s="181"/>
    </row>
    <row r="176" spans="1:7" ht="15.75" customHeight="1" x14ac:dyDescent="0.25">
      <c r="A176" s="181"/>
      <c r="B176" s="181"/>
      <c r="C176" s="181"/>
      <c r="D176" s="181"/>
      <c r="E176" s="181"/>
      <c r="F176" s="181"/>
      <c r="G176" s="181"/>
    </row>
    <row r="177" spans="1:7" ht="15.75" customHeight="1" x14ac:dyDescent="0.25">
      <c r="A177" s="181"/>
      <c r="B177" s="181"/>
      <c r="C177" s="181"/>
      <c r="D177" s="181"/>
      <c r="E177" s="181"/>
      <c r="F177" s="181"/>
      <c r="G177" s="181"/>
    </row>
    <row r="178" spans="1:7" ht="15.75" customHeight="1" x14ac:dyDescent="0.25">
      <c r="A178" s="181"/>
      <c r="B178" s="181"/>
      <c r="C178" s="181"/>
      <c r="D178" s="181"/>
      <c r="E178" s="181"/>
      <c r="F178" s="181"/>
      <c r="G178" s="181"/>
    </row>
    <row r="179" spans="1:7" ht="15.75" customHeight="1" x14ac:dyDescent="0.25">
      <c r="A179" s="181"/>
      <c r="B179" s="181"/>
      <c r="C179" s="181"/>
      <c r="D179" s="181"/>
      <c r="E179" s="181"/>
      <c r="F179" s="181"/>
      <c r="G179" s="181"/>
    </row>
    <row r="180" spans="1:7" ht="15.75" customHeight="1" x14ac:dyDescent="0.25">
      <c r="A180" s="181"/>
      <c r="B180" s="181"/>
      <c r="C180" s="181"/>
      <c r="D180" s="181"/>
      <c r="E180" s="181"/>
      <c r="F180" s="181"/>
      <c r="G180" s="181"/>
    </row>
    <row r="181" spans="1:7" ht="15.75" customHeight="1" x14ac:dyDescent="0.25">
      <c r="A181" s="181"/>
      <c r="B181" s="181"/>
      <c r="C181" s="181"/>
      <c r="D181" s="181"/>
      <c r="E181" s="181"/>
      <c r="F181" s="181"/>
      <c r="G181" s="181"/>
    </row>
    <row r="182" spans="1:7" ht="15.75" customHeight="1" x14ac:dyDescent="0.25">
      <c r="A182" s="181"/>
      <c r="B182" s="181"/>
      <c r="C182" s="181"/>
      <c r="D182" s="181"/>
      <c r="E182" s="181"/>
      <c r="F182" s="181"/>
      <c r="G182" s="181"/>
    </row>
    <row r="183" spans="1:7" ht="15.75" customHeight="1" x14ac:dyDescent="0.25">
      <c r="A183" s="181"/>
      <c r="B183" s="181"/>
      <c r="C183" s="181"/>
      <c r="D183" s="181"/>
      <c r="E183" s="181"/>
      <c r="F183" s="181"/>
      <c r="G183" s="181"/>
    </row>
    <row r="184" spans="1:7" ht="15.75" customHeight="1" x14ac:dyDescent="0.25">
      <c r="A184" s="181"/>
      <c r="B184" s="181"/>
      <c r="C184" s="181"/>
      <c r="D184" s="181"/>
      <c r="E184" s="181"/>
      <c r="F184" s="181"/>
      <c r="G184" s="181"/>
    </row>
    <row r="185" spans="1:7" ht="15.75" customHeight="1" x14ac:dyDescent="0.25">
      <c r="A185" s="181"/>
      <c r="B185" s="181"/>
      <c r="C185" s="181"/>
      <c r="D185" s="181"/>
      <c r="E185" s="181"/>
      <c r="F185" s="181"/>
      <c r="G185" s="181"/>
    </row>
    <row r="186" spans="1:7" ht="15.75" customHeight="1" x14ac:dyDescent="0.25">
      <c r="A186" s="181"/>
      <c r="B186" s="181"/>
      <c r="C186" s="181"/>
      <c r="D186" s="181"/>
      <c r="E186" s="181"/>
      <c r="F186" s="181"/>
      <c r="G186" s="181"/>
    </row>
    <row r="187" spans="1:7" ht="15.75" customHeight="1" x14ac:dyDescent="0.25">
      <c r="A187" s="181"/>
      <c r="B187" s="181"/>
      <c r="C187" s="181"/>
      <c r="D187" s="181"/>
      <c r="E187" s="181"/>
      <c r="F187" s="181"/>
      <c r="G187" s="181"/>
    </row>
    <row r="188" spans="1:7" ht="15.75" customHeight="1" x14ac:dyDescent="0.25">
      <c r="A188" s="181"/>
      <c r="B188" s="181"/>
      <c r="C188" s="181"/>
      <c r="D188" s="181"/>
      <c r="E188" s="181"/>
      <c r="F188" s="181"/>
      <c r="G188" s="181"/>
    </row>
    <row r="189" spans="1:7" ht="15.75" customHeight="1" x14ac:dyDescent="0.25">
      <c r="A189" s="181"/>
      <c r="B189" s="181"/>
      <c r="C189" s="181"/>
      <c r="D189" s="181"/>
      <c r="E189" s="181"/>
      <c r="F189" s="181"/>
      <c r="G189" s="181"/>
    </row>
    <row r="190" spans="1:7" ht="15.75" customHeight="1" x14ac:dyDescent="0.25">
      <c r="A190" s="181"/>
      <c r="B190" s="181"/>
      <c r="C190" s="181"/>
      <c r="D190" s="181"/>
      <c r="E190" s="181"/>
      <c r="F190" s="181"/>
      <c r="G190" s="181"/>
    </row>
    <row r="191" spans="1:7" ht="15.75" customHeight="1" x14ac:dyDescent="0.25">
      <c r="A191" s="181"/>
      <c r="B191" s="181"/>
      <c r="C191" s="181"/>
      <c r="D191" s="181"/>
      <c r="E191" s="181"/>
      <c r="F191" s="181"/>
      <c r="G191" s="181"/>
    </row>
    <row r="192" spans="1:7" ht="15.75" customHeight="1" x14ac:dyDescent="0.25">
      <c r="A192" s="181"/>
      <c r="B192" s="181"/>
      <c r="C192" s="181"/>
      <c r="D192" s="181"/>
      <c r="E192" s="181"/>
      <c r="F192" s="181"/>
      <c r="G192" s="181"/>
    </row>
    <row r="193" spans="1:7" ht="15.75" customHeight="1" x14ac:dyDescent="0.25">
      <c r="A193" s="181"/>
      <c r="B193" s="181"/>
      <c r="C193" s="181"/>
      <c r="D193" s="181"/>
      <c r="E193" s="181"/>
      <c r="F193" s="181"/>
      <c r="G193" s="181"/>
    </row>
    <row r="194" spans="1:7" ht="15.75" customHeight="1" x14ac:dyDescent="0.25"/>
    <row r="195" spans="1:7" ht="15.75" customHeight="1" x14ac:dyDescent="0.25"/>
    <row r="196" spans="1:7" ht="15.75" customHeight="1" x14ac:dyDescent="0.25"/>
    <row r="197" spans="1:7" ht="15.75" customHeight="1" x14ac:dyDescent="0.25"/>
    <row r="198" spans="1:7" ht="15.75" customHeight="1" x14ac:dyDescent="0.25"/>
    <row r="199" spans="1:7" ht="15.75" customHeight="1" x14ac:dyDescent="0.25"/>
    <row r="200" spans="1:7" ht="15.75" customHeight="1" x14ac:dyDescent="0.25"/>
    <row r="201" spans="1:7" ht="15.75" customHeight="1" x14ac:dyDescent="0.25"/>
    <row r="202" spans="1:7" ht="15.75" customHeight="1" x14ac:dyDescent="0.25"/>
    <row r="203" spans="1:7" ht="15.75" customHeight="1" x14ac:dyDescent="0.25"/>
    <row r="204" spans="1:7" ht="15.75" customHeight="1" x14ac:dyDescent="0.25"/>
    <row r="205" spans="1:7" ht="15.75" customHeight="1" x14ac:dyDescent="0.25"/>
    <row r="206" spans="1:7" ht="15.75" customHeight="1" x14ac:dyDescent="0.25"/>
    <row r="207" spans="1:7" ht="15.75" customHeight="1" x14ac:dyDescent="0.25"/>
    <row r="208" spans="1:7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</sheetData>
  <mergeCells count="5">
    <mergeCell ref="A1:G1"/>
    <mergeCell ref="A2:G2"/>
    <mergeCell ref="A4:G4"/>
    <mergeCell ref="A37:G37"/>
    <mergeCell ref="A31:G31"/>
  </mergeCells>
  <pageMargins left="0.7" right="0.7" top="0.75" bottom="0.75" header="0.511811023622047" footer="0.511811023622047"/>
  <pageSetup paperSize="9" scale="73" fitToHeight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10" workbookViewId="0">
      <selection activeCell="K27" sqref="K27"/>
    </sheetView>
  </sheetViews>
  <sheetFormatPr defaultRowHeight="15" x14ac:dyDescent="0.25"/>
  <cols>
    <col min="1" max="1" width="35" style="292" customWidth="1"/>
    <col min="2" max="4" width="11.7109375" style="292" customWidth="1"/>
    <col min="5" max="6" width="7.7109375" style="292" customWidth="1"/>
    <col min="7" max="16384" width="9.140625" style="292"/>
  </cols>
  <sheetData>
    <row r="1" spans="1:6" x14ac:dyDescent="0.25">
      <c r="A1" s="243" t="s">
        <v>0</v>
      </c>
      <c r="B1" s="243"/>
      <c r="C1" s="243"/>
      <c r="D1" s="243"/>
      <c r="E1" s="243"/>
      <c r="F1" s="243"/>
    </row>
    <row r="2" spans="1:6" x14ac:dyDescent="0.25">
      <c r="A2" s="222"/>
      <c r="B2" s="222"/>
      <c r="C2" s="222"/>
      <c r="D2" s="222"/>
      <c r="E2" s="222"/>
      <c r="F2" s="222"/>
    </row>
    <row r="3" spans="1:6" ht="30" customHeight="1" x14ac:dyDescent="0.25">
      <c r="A3" s="243" t="s">
        <v>205</v>
      </c>
      <c r="B3" s="243"/>
      <c r="C3" s="243"/>
      <c r="D3" s="243"/>
      <c r="E3" s="243"/>
      <c r="F3" s="243"/>
    </row>
    <row r="4" spans="1:6" ht="18" x14ac:dyDescent="0.25">
      <c r="A4" s="293"/>
      <c r="B4" s="293"/>
      <c r="C4" s="293"/>
      <c r="D4" s="294"/>
      <c r="E4" s="295"/>
      <c r="F4" s="295"/>
    </row>
    <row r="5" spans="1:6" ht="24" x14ac:dyDescent="0.25">
      <c r="A5" s="296" t="s">
        <v>193</v>
      </c>
      <c r="B5" s="297" t="s">
        <v>128</v>
      </c>
      <c r="C5" s="296" t="s">
        <v>160</v>
      </c>
      <c r="D5" s="296" t="s">
        <v>220</v>
      </c>
      <c r="E5" s="296" t="s">
        <v>206</v>
      </c>
      <c r="F5" s="296" t="s">
        <v>207</v>
      </c>
    </row>
    <row r="6" spans="1:6" x14ac:dyDescent="0.25">
      <c r="A6" s="298">
        <v>1</v>
      </c>
      <c r="B6" s="299">
        <v>2</v>
      </c>
      <c r="C6" s="299">
        <v>3</v>
      </c>
      <c r="D6" s="299">
        <v>4</v>
      </c>
      <c r="E6" s="299">
        <v>5</v>
      </c>
      <c r="F6" s="299">
        <v>6</v>
      </c>
    </row>
    <row r="7" spans="1:6" ht="15" customHeight="1" x14ac:dyDescent="0.25">
      <c r="A7" s="110" t="s">
        <v>2</v>
      </c>
      <c r="B7" s="300">
        <f>SUM(B8,B10,B12,B15,B18)</f>
        <v>1889639.47</v>
      </c>
      <c r="C7" s="300">
        <f>SUM(C8,C10,C12,C15,C18)</f>
        <v>2135654</v>
      </c>
      <c r="D7" s="300">
        <f>SUM(D8,D10,D12,D15,D18)</f>
        <v>2143498.12</v>
      </c>
      <c r="E7" s="301">
        <f>D7/B7*100</f>
        <v>113.43423727278517</v>
      </c>
      <c r="F7" s="301">
        <f>D7/C7*100</f>
        <v>100.36729357845419</v>
      </c>
    </row>
    <row r="8" spans="1:6" ht="15" customHeight="1" x14ac:dyDescent="0.25">
      <c r="A8" s="106" t="s">
        <v>194</v>
      </c>
      <c r="B8" s="302">
        <f>B9</f>
        <v>2431.48</v>
      </c>
      <c r="C8" s="302">
        <v>4730</v>
      </c>
      <c r="D8" s="302">
        <v>5962.94</v>
      </c>
      <c r="E8" s="301">
        <f t="shared" ref="E8:E19" si="0">D8/B8*100</f>
        <v>245.23911362626873</v>
      </c>
      <c r="F8" s="301">
        <f t="shared" ref="F8:F19" si="1">D8/C8*100</f>
        <v>126.06638477801269</v>
      </c>
    </row>
    <row r="9" spans="1:6" ht="15" customHeight="1" x14ac:dyDescent="0.25">
      <c r="A9" s="107" t="s">
        <v>195</v>
      </c>
      <c r="B9" s="303">
        <v>2431.48</v>
      </c>
      <c r="C9" s="303">
        <v>4730</v>
      </c>
      <c r="D9" s="303">
        <v>5962.94</v>
      </c>
      <c r="E9" s="304">
        <f t="shared" si="0"/>
        <v>245.23911362626873</v>
      </c>
      <c r="F9" s="304">
        <f t="shared" si="1"/>
        <v>126.06638477801269</v>
      </c>
    </row>
    <row r="10" spans="1:6" ht="15" customHeight="1" x14ac:dyDescent="0.25">
      <c r="A10" s="106" t="s">
        <v>196</v>
      </c>
      <c r="B10" s="305">
        <f>B11</f>
        <v>4648.28</v>
      </c>
      <c r="C10" s="305">
        <f t="shared" ref="C10:D10" si="2">C11</f>
        <v>3018</v>
      </c>
      <c r="D10" s="305">
        <f t="shared" si="2"/>
        <v>3183.44</v>
      </c>
      <c r="E10" s="301">
        <f t="shared" si="0"/>
        <v>68.486407875601301</v>
      </c>
      <c r="F10" s="301">
        <f t="shared" si="1"/>
        <v>105.48177601060304</v>
      </c>
    </row>
    <row r="11" spans="1:6" ht="15" customHeight="1" x14ac:dyDescent="0.25">
      <c r="A11" s="107" t="s">
        <v>197</v>
      </c>
      <c r="B11" s="306">
        <v>4648.28</v>
      </c>
      <c r="C11" s="303">
        <v>3018</v>
      </c>
      <c r="D11" s="303">
        <v>3183.44</v>
      </c>
      <c r="E11" s="304">
        <f t="shared" si="0"/>
        <v>68.486407875601301</v>
      </c>
      <c r="F11" s="304">
        <f t="shared" si="1"/>
        <v>105.48177601060304</v>
      </c>
    </row>
    <row r="12" spans="1:6" ht="15" customHeight="1" x14ac:dyDescent="0.25">
      <c r="A12" s="182" t="s">
        <v>198</v>
      </c>
      <c r="B12" s="307">
        <f>SUM(B13:B14)</f>
        <v>115314.87999999999</v>
      </c>
      <c r="C12" s="307">
        <f t="shared" ref="C12:D12" si="3">SUM(C13:C14)</f>
        <v>104519</v>
      </c>
      <c r="D12" s="307">
        <f t="shared" si="3"/>
        <v>107695.06</v>
      </c>
      <c r="E12" s="308">
        <f t="shared" si="0"/>
        <v>93.392162399163055</v>
      </c>
      <c r="F12" s="308">
        <f t="shared" si="1"/>
        <v>103.0387393679618</v>
      </c>
    </row>
    <row r="13" spans="1:6" ht="15" customHeight="1" x14ac:dyDescent="0.25">
      <c r="A13" s="109" t="s">
        <v>199</v>
      </c>
      <c r="B13" s="306">
        <v>13367.84</v>
      </c>
      <c r="C13" s="303">
        <v>18874</v>
      </c>
      <c r="D13" s="303">
        <v>18541.73</v>
      </c>
      <c r="E13" s="304">
        <f t="shared" si="0"/>
        <v>138.70400902464422</v>
      </c>
      <c r="F13" s="304">
        <f t="shared" si="1"/>
        <v>98.239535869450037</v>
      </c>
    </row>
    <row r="14" spans="1:6" ht="15" customHeight="1" x14ac:dyDescent="0.25">
      <c r="A14" s="107" t="s">
        <v>224</v>
      </c>
      <c r="B14" s="306">
        <v>101947.04</v>
      </c>
      <c r="C14" s="303">
        <v>85645</v>
      </c>
      <c r="D14" s="303">
        <v>89153.33</v>
      </c>
      <c r="E14" s="304">
        <f t="shared" si="0"/>
        <v>87.450631229705152</v>
      </c>
      <c r="F14" s="304">
        <f t="shared" si="1"/>
        <v>104.09636289333879</v>
      </c>
    </row>
    <row r="15" spans="1:6" ht="15" customHeight="1" x14ac:dyDescent="0.25">
      <c r="A15" s="110" t="s">
        <v>200</v>
      </c>
      <c r="B15" s="307">
        <f>SUM(B16:B17)</f>
        <v>1763847.1300000001</v>
      </c>
      <c r="C15" s="307">
        <f>SUM(C16:C17)</f>
        <v>2014741</v>
      </c>
      <c r="D15" s="307">
        <f>SUM(D16:D17)</f>
        <v>2017494.8800000001</v>
      </c>
      <c r="E15" s="301">
        <f t="shared" si="0"/>
        <v>114.38037036690363</v>
      </c>
      <c r="F15" s="301">
        <f t="shared" si="1"/>
        <v>100.1366865517702</v>
      </c>
    </row>
    <row r="16" spans="1:6" ht="15" customHeight="1" x14ac:dyDescent="0.25">
      <c r="A16" s="107" t="s">
        <v>201</v>
      </c>
      <c r="B16" s="306">
        <v>63233.34</v>
      </c>
      <c r="C16" s="303">
        <v>29115</v>
      </c>
      <c r="D16" s="303">
        <v>30032.6</v>
      </c>
      <c r="E16" s="304">
        <f t="shared" si="0"/>
        <v>47.494881655784752</v>
      </c>
      <c r="F16" s="304">
        <f t="shared" si="1"/>
        <v>103.15164004808517</v>
      </c>
    </row>
    <row r="17" spans="1:6" ht="15" customHeight="1" x14ac:dyDescent="0.25">
      <c r="A17" s="107" t="s">
        <v>202</v>
      </c>
      <c r="B17" s="306">
        <v>1700613.79</v>
      </c>
      <c r="C17" s="303">
        <v>1985626</v>
      </c>
      <c r="D17" s="303">
        <v>1987462.28</v>
      </c>
      <c r="E17" s="304">
        <f t="shared" si="0"/>
        <v>116.86735058169792</v>
      </c>
      <c r="F17" s="304">
        <f t="shared" si="1"/>
        <v>100.09247864401453</v>
      </c>
    </row>
    <row r="18" spans="1:6" ht="15" customHeight="1" x14ac:dyDescent="0.25">
      <c r="A18" s="110" t="s">
        <v>203</v>
      </c>
      <c r="B18" s="307">
        <f>SUM(B19:B19)</f>
        <v>3397.7</v>
      </c>
      <c r="C18" s="307">
        <f t="shared" ref="C18:D18" si="4">C19</f>
        <v>8646</v>
      </c>
      <c r="D18" s="307">
        <f t="shared" si="4"/>
        <v>9161.7999999999993</v>
      </c>
      <c r="E18" s="301">
        <f t="shared" si="0"/>
        <v>269.64711422432822</v>
      </c>
      <c r="F18" s="301">
        <f t="shared" si="1"/>
        <v>105.96576451538282</v>
      </c>
    </row>
    <row r="19" spans="1:6" ht="15" customHeight="1" x14ac:dyDescent="0.25">
      <c r="A19" s="107" t="s">
        <v>204</v>
      </c>
      <c r="B19" s="306">
        <v>3397.7</v>
      </c>
      <c r="C19" s="303">
        <v>8646</v>
      </c>
      <c r="D19" s="303">
        <v>9161.7999999999993</v>
      </c>
      <c r="E19" s="304">
        <f t="shared" si="0"/>
        <v>269.64711422432822</v>
      </c>
      <c r="F19" s="304">
        <f t="shared" si="1"/>
        <v>105.96576451538282</v>
      </c>
    </row>
    <row r="20" spans="1:6" ht="15" customHeight="1" x14ac:dyDescent="0.25">
      <c r="A20" s="309"/>
      <c r="B20" s="309"/>
      <c r="C20" s="309"/>
      <c r="D20" s="309"/>
      <c r="E20" s="310"/>
      <c r="F20" s="310"/>
    </row>
    <row r="21" spans="1:6" ht="15" customHeight="1" x14ac:dyDescent="0.25">
      <c r="A21" s="110" t="s">
        <v>79</v>
      </c>
      <c r="B21" s="300">
        <f>SUM(B22,B24,B26,B29,B32)</f>
        <v>1883983.19</v>
      </c>
      <c r="C21" s="300">
        <f>SUM(C22,C24,C26,C29,C32)</f>
        <v>2161289</v>
      </c>
      <c r="D21" s="300">
        <f>SUM(D22,D24,D26,D29,D32)</f>
        <v>2183781.6800000002</v>
      </c>
      <c r="E21" s="301">
        <f>D21/B21*100</f>
        <v>115.91301300305128</v>
      </c>
      <c r="F21" s="301">
        <f>D21/C21*100</f>
        <v>101.04070672640265</v>
      </c>
    </row>
    <row r="22" spans="1:6" ht="15" customHeight="1" x14ac:dyDescent="0.25">
      <c r="A22" s="106" t="s">
        <v>194</v>
      </c>
      <c r="B22" s="307">
        <f>B23</f>
        <v>2431.48</v>
      </c>
      <c r="C22" s="307">
        <f t="shared" ref="C22:D22" si="5">C23</f>
        <v>4843</v>
      </c>
      <c r="D22" s="307">
        <f t="shared" si="5"/>
        <v>6018.94</v>
      </c>
      <c r="E22" s="301">
        <f t="shared" ref="E22:E33" si="6">D22/B22*100</f>
        <v>247.54223764949739</v>
      </c>
      <c r="F22" s="301">
        <f t="shared" ref="F22:F33" si="7">D22/C22*100</f>
        <v>124.28123064216395</v>
      </c>
    </row>
    <row r="23" spans="1:6" ht="15" customHeight="1" x14ac:dyDescent="0.25">
      <c r="A23" s="107" t="s">
        <v>195</v>
      </c>
      <c r="B23" s="306">
        <v>2431.48</v>
      </c>
      <c r="C23" s="303">
        <v>4843</v>
      </c>
      <c r="D23" s="303">
        <v>6018.94</v>
      </c>
      <c r="E23" s="304">
        <f t="shared" si="6"/>
        <v>247.54223764949739</v>
      </c>
      <c r="F23" s="304">
        <f t="shared" si="7"/>
        <v>124.28123064216395</v>
      </c>
    </row>
    <row r="24" spans="1:6" ht="15" customHeight="1" x14ac:dyDescent="0.25">
      <c r="A24" s="106" t="s">
        <v>196</v>
      </c>
      <c r="B24" s="305">
        <f>B25</f>
        <v>4648.28</v>
      </c>
      <c r="C24" s="305">
        <f t="shared" ref="C24:D24" si="8">C25</f>
        <v>3018</v>
      </c>
      <c r="D24" s="305">
        <f t="shared" si="8"/>
        <v>3183.44</v>
      </c>
      <c r="E24" s="301">
        <f t="shared" si="6"/>
        <v>68.486407875601301</v>
      </c>
      <c r="F24" s="301">
        <f t="shared" si="7"/>
        <v>105.48177601060304</v>
      </c>
    </row>
    <row r="25" spans="1:6" ht="15" customHeight="1" x14ac:dyDescent="0.25">
      <c r="A25" s="107" t="s">
        <v>197</v>
      </c>
      <c r="B25" s="306">
        <v>4648.28</v>
      </c>
      <c r="C25" s="303">
        <v>3018</v>
      </c>
      <c r="D25" s="303">
        <v>3183.44</v>
      </c>
      <c r="E25" s="304">
        <f t="shared" si="6"/>
        <v>68.486407875601301</v>
      </c>
      <c r="F25" s="304">
        <f t="shared" si="7"/>
        <v>105.48177601060304</v>
      </c>
    </row>
    <row r="26" spans="1:6" ht="15" customHeight="1" x14ac:dyDescent="0.25">
      <c r="A26" s="108" t="s">
        <v>198</v>
      </c>
      <c r="B26" s="307">
        <f>SUM(B27:B28)</f>
        <v>115314.87999999999</v>
      </c>
      <c r="C26" s="307">
        <f t="shared" ref="C26:D26" si="9">SUM(C27:C28)</f>
        <v>104519</v>
      </c>
      <c r="D26" s="307">
        <f t="shared" si="9"/>
        <v>117365.44</v>
      </c>
      <c r="E26" s="301">
        <f t="shared" si="6"/>
        <v>101.77822671280585</v>
      </c>
      <c r="F26" s="301">
        <f t="shared" si="7"/>
        <v>112.2910092901769</v>
      </c>
    </row>
    <row r="27" spans="1:6" ht="15" customHeight="1" x14ac:dyDescent="0.25">
      <c r="A27" s="109" t="s">
        <v>199</v>
      </c>
      <c r="B27" s="306">
        <v>13367.84</v>
      </c>
      <c r="C27" s="303">
        <v>18874</v>
      </c>
      <c r="D27" s="303">
        <v>18541.73</v>
      </c>
      <c r="E27" s="304">
        <f t="shared" si="6"/>
        <v>138.70400902464422</v>
      </c>
      <c r="F27" s="304">
        <f t="shared" si="7"/>
        <v>98.239535869450037</v>
      </c>
    </row>
    <row r="28" spans="1:6" ht="15" customHeight="1" x14ac:dyDescent="0.25">
      <c r="A28" s="107" t="s">
        <v>169</v>
      </c>
      <c r="B28" s="306">
        <v>101947.04</v>
      </c>
      <c r="C28" s="303">
        <v>85645</v>
      </c>
      <c r="D28" s="303">
        <v>98823.71</v>
      </c>
      <c r="E28" s="304">
        <f t="shared" si="6"/>
        <v>96.936321054539704</v>
      </c>
      <c r="F28" s="304">
        <f t="shared" si="7"/>
        <v>115.38759997664781</v>
      </c>
    </row>
    <row r="29" spans="1:6" ht="15" customHeight="1" x14ac:dyDescent="0.25">
      <c r="A29" s="110" t="s">
        <v>200</v>
      </c>
      <c r="B29" s="307">
        <f>SUM(B30:B31)</f>
        <v>1758854.46</v>
      </c>
      <c r="C29" s="307">
        <f>SUM(C30:C31)</f>
        <v>2038273</v>
      </c>
      <c r="D29" s="307">
        <f>SUM(D30:D31)</f>
        <v>2047019.24</v>
      </c>
      <c r="E29" s="301">
        <f t="shared" si="6"/>
        <v>116.38366258001813</v>
      </c>
      <c r="F29" s="301">
        <f t="shared" si="7"/>
        <v>100.42910051793848</v>
      </c>
    </row>
    <row r="30" spans="1:6" ht="15" customHeight="1" x14ac:dyDescent="0.25">
      <c r="A30" s="107" t="s">
        <v>201</v>
      </c>
      <c r="B30" s="306">
        <v>55352.56</v>
      </c>
      <c r="C30" s="303">
        <v>51552</v>
      </c>
      <c r="D30" s="303">
        <v>49565.760000000002</v>
      </c>
      <c r="E30" s="304">
        <f t="shared" si="6"/>
        <v>89.545560313741589</v>
      </c>
      <c r="F30" s="304">
        <f t="shared" si="7"/>
        <v>96.147113594040974</v>
      </c>
    </row>
    <row r="31" spans="1:6" ht="15" customHeight="1" x14ac:dyDescent="0.25">
      <c r="A31" s="107" t="s">
        <v>202</v>
      </c>
      <c r="B31" s="306">
        <v>1703501.9</v>
      </c>
      <c r="C31" s="303">
        <v>1986721</v>
      </c>
      <c r="D31" s="303">
        <v>1997453.48</v>
      </c>
      <c r="E31" s="304">
        <f t="shared" si="6"/>
        <v>117.25572363611687</v>
      </c>
      <c r="F31" s="304">
        <f t="shared" si="7"/>
        <v>100.54021072913611</v>
      </c>
    </row>
    <row r="32" spans="1:6" ht="15" customHeight="1" x14ac:dyDescent="0.25">
      <c r="A32" s="110" t="s">
        <v>203</v>
      </c>
      <c r="B32" s="307">
        <f>B33</f>
        <v>2734.09</v>
      </c>
      <c r="C32" s="307">
        <f t="shared" ref="C32:D32" si="10">C33</f>
        <v>10636</v>
      </c>
      <c r="D32" s="307">
        <f t="shared" si="10"/>
        <v>10194.620000000001</v>
      </c>
      <c r="E32" s="301">
        <f t="shared" si="6"/>
        <v>372.87068092125719</v>
      </c>
      <c r="F32" s="301">
        <f t="shared" si="7"/>
        <v>95.85013162843174</v>
      </c>
    </row>
    <row r="33" spans="1:6" ht="15" customHeight="1" x14ac:dyDescent="0.25">
      <c r="A33" s="107" t="s">
        <v>204</v>
      </c>
      <c r="B33" s="306">
        <v>2734.09</v>
      </c>
      <c r="C33" s="303">
        <v>10636</v>
      </c>
      <c r="D33" s="303">
        <v>10194.620000000001</v>
      </c>
      <c r="E33" s="304">
        <f t="shared" si="6"/>
        <v>372.87068092125719</v>
      </c>
      <c r="F33" s="304">
        <f t="shared" si="7"/>
        <v>95.85013162843174</v>
      </c>
    </row>
    <row r="34" spans="1:6" ht="15" customHeight="1" x14ac:dyDescent="0.25">
      <c r="A34" s="311" t="s">
        <v>208</v>
      </c>
      <c r="B34" s="312"/>
      <c r="C34" s="312"/>
      <c r="D34" s="312"/>
      <c r="E34" s="312"/>
      <c r="F34" s="313"/>
    </row>
    <row r="35" spans="1:6" ht="15" customHeight="1" x14ac:dyDescent="0.25">
      <c r="A35" s="111" t="s">
        <v>209</v>
      </c>
      <c r="B35" s="314">
        <f>SUM(B36:B38)</f>
        <v>3865.55</v>
      </c>
      <c r="C35" s="314">
        <f t="shared" ref="C35:D35" si="11">SUM(C36:C38)</f>
        <v>17152</v>
      </c>
      <c r="D35" s="314">
        <f t="shared" si="11"/>
        <v>17151.84</v>
      </c>
      <c r="E35" s="315">
        <v>0</v>
      </c>
      <c r="F35" s="315">
        <f t="shared" ref="F35:F38" si="12">D35/C35*100</f>
        <v>99.999067164179095</v>
      </c>
    </row>
    <row r="36" spans="1:6" ht="15" customHeight="1" x14ac:dyDescent="0.25">
      <c r="A36" s="320" t="s">
        <v>227</v>
      </c>
      <c r="B36" s="316">
        <v>0</v>
      </c>
      <c r="C36" s="316">
        <v>0</v>
      </c>
      <c r="D36" s="316">
        <v>2180.91</v>
      </c>
      <c r="E36" s="315">
        <v>0</v>
      </c>
      <c r="F36" s="315">
        <v>0</v>
      </c>
    </row>
    <row r="37" spans="1:6" ht="15" customHeight="1" x14ac:dyDescent="0.25">
      <c r="A37" s="320" t="s">
        <v>228</v>
      </c>
      <c r="B37" s="316">
        <v>3865.55</v>
      </c>
      <c r="C37" s="316">
        <v>15162</v>
      </c>
      <c r="D37" s="316">
        <v>13938.11</v>
      </c>
      <c r="E37" s="317">
        <v>0</v>
      </c>
      <c r="F37" s="317">
        <f t="shared" si="12"/>
        <v>91.9279118849756</v>
      </c>
    </row>
    <row r="38" spans="1:6" ht="15" customHeight="1" x14ac:dyDescent="0.25">
      <c r="A38" s="321" t="s">
        <v>229</v>
      </c>
      <c r="B38" s="318">
        <v>0</v>
      </c>
      <c r="C38" s="318">
        <v>1990</v>
      </c>
      <c r="D38" s="318">
        <v>1032.82</v>
      </c>
      <c r="E38" s="317">
        <v>0</v>
      </c>
      <c r="F38" s="317">
        <f t="shared" si="12"/>
        <v>51.900502512562809</v>
      </c>
    </row>
    <row r="39" spans="1:6" x14ac:dyDescent="0.25">
      <c r="A39" s="319"/>
      <c r="B39" s="319"/>
      <c r="C39" s="319"/>
      <c r="D39" s="319"/>
      <c r="E39" s="319"/>
      <c r="F39" s="319"/>
    </row>
  </sheetData>
  <mergeCells count="3">
    <mergeCell ref="A3:F3"/>
    <mergeCell ref="A34:F34"/>
    <mergeCell ref="A1:F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B31" sqref="B31"/>
    </sheetView>
  </sheetViews>
  <sheetFormatPr defaultRowHeight="15" x14ac:dyDescent="0.25"/>
  <cols>
    <col min="1" max="1" width="41.85546875" customWidth="1"/>
    <col min="2" max="4" width="23.7109375" customWidth="1"/>
    <col min="5" max="6" width="8.42578125" customWidth="1"/>
  </cols>
  <sheetData>
    <row r="1" spans="1:6" x14ac:dyDescent="0.25">
      <c r="A1" s="244" t="s">
        <v>226</v>
      </c>
      <c r="B1" s="244"/>
      <c r="C1" s="244"/>
      <c r="D1" s="244"/>
      <c r="E1" s="244"/>
      <c r="F1" s="244"/>
    </row>
    <row r="2" spans="1:6" x14ac:dyDescent="0.25">
      <c r="A2" s="192"/>
      <c r="B2" s="192"/>
      <c r="C2" s="192"/>
      <c r="D2" s="192"/>
      <c r="E2" s="3"/>
      <c r="F2" s="3"/>
    </row>
    <row r="3" spans="1:6" x14ac:dyDescent="0.25">
      <c r="A3" s="231" t="s">
        <v>225</v>
      </c>
      <c r="B3" s="231"/>
      <c r="C3" s="231"/>
      <c r="D3" s="231"/>
      <c r="E3" s="231"/>
      <c r="F3" s="231"/>
    </row>
    <row r="4" spans="1:6" x14ac:dyDescent="0.25">
      <c r="A4" s="192"/>
      <c r="B4" s="192"/>
      <c r="C4" s="192"/>
      <c r="D4" s="192"/>
      <c r="E4" s="3"/>
      <c r="F4" s="3"/>
    </row>
    <row r="5" spans="1:6" ht="24" x14ac:dyDescent="0.25">
      <c r="A5" s="112" t="s">
        <v>219</v>
      </c>
      <c r="B5" s="113" t="s">
        <v>128</v>
      </c>
      <c r="C5" s="112" t="s">
        <v>160</v>
      </c>
      <c r="D5" s="112" t="s">
        <v>220</v>
      </c>
      <c r="E5" s="112" t="s">
        <v>206</v>
      </c>
      <c r="F5" s="112" t="s">
        <v>207</v>
      </c>
    </row>
    <row r="6" spans="1:6" x14ac:dyDescent="0.25">
      <c r="A6" s="112">
        <v>1</v>
      </c>
      <c r="B6" s="113">
        <v>2</v>
      </c>
      <c r="C6" s="112">
        <v>3</v>
      </c>
      <c r="D6" s="112">
        <v>4</v>
      </c>
      <c r="E6" s="112">
        <v>5</v>
      </c>
      <c r="F6" s="112">
        <v>6</v>
      </c>
    </row>
    <row r="7" spans="1:6" ht="17.100000000000001" customHeight="1" x14ac:dyDescent="0.25">
      <c r="A7" s="183" t="s">
        <v>79</v>
      </c>
      <c r="B7" s="184">
        <f>B8</f>
        <v>1883983.1900000002</v>
      </c>
      <c r="C7" s="184">
        <f t="shared" ref="C7:D7" si="0">C8</f>
        <v>2161289</v>
      </c>
      <c r="D7" s="184">
        <f t="shared" si="0"/>
        <v>2183781.6800000002</v>
      </c>
      <c r="E7" s="185">
        <f>D7/B7*100</f>
        <v>115.91301300305126</v>
      </c>
      <c r="F7" s="185">
        <f>D7/C7*100</f>
        <v>101.04070672640265</v>
      </c>
    </row>
    <row r="8" spans="1:6" ht="17.100000000000001" customHeight="1" x14ac:dyDescent="0.25">
      <c r="A8" s="183" t="s">
        <v>215</v>
      </c>
      <c r="B8" s="186">
        <f>SUM(B9:B11)</f>
        <v>1883983.1900000002</v>
      </c>
      <c r="C8" s="186">
        <f t="shared" ref="C8:D8" si="1">SUM(C9:C11)</f>
        <v>2161289</v>
      </c>
      <c r="D8" s="186">
        <f t="shared" si="1"/>
        <v>2183781.6800000002</v>
      </c>
      <c r="E8" s="185">
        <f t="shared" ref="E8:E10" si="2">D8/B8*100</f>
        <v>115.91301300305126</v>
      </c>
      <c r="F8" s="185">
        <f t="shared" ref="F8:F11" si="3">D8/C8*100</f>
        <v>101.04070672640265</v>
      </c>
    </row>
    <row r="9" spans="1:6" ht="17.100000000000001" customHeight="1" x14ac:dyDescent="0.25">
      <c r="A9" s="187" t="s">
        <v>216</v>
      </c>
      <c r="B9" s="186">
        <v>1815616.6</v>
      </c>
      <c r="C9" s="188">
        <v>2032257</v>
      </c>
      <c r="D9" s="188">
        <v>2054974.79</v>
      </c>
      <c r="E9" s="185">
        <f t="shared" si="2"/>
        <v>113.18330037299724</v>
      </c>
      <c r="F9" s="185">
        <f t="shared" si="3"/>
        <v>101.11786009348226</v>
      </c>
    </row>
    <row r="10" spans="1:6" ht="17.100000000000001" customHeight="1" x14ac:dyDescent="0.25">
      <c r="A10" s="189" t="s">
        <v>221</v>
      </c>
      <c r="B10" s="186">
        <v>68366.59</v>
      </c>
      <c r="C10" s="188">
        <v>128000</v>
      </c>
      <c r="D10" s="188">
        <v>127775.15</v>
      </c>
      <c r="E10" s="185">
        <f t="shared" si="2"/>
        <v>186.8970647797411</v>
      </c>
      <c r="F10" s="185">
        <f t="shared" si="3"/>
        <v>99.824335937499995</v>
      </c>
    </row>
    <row r="11" spans="1:6" ht="17.100000000000001" customHeight="1" x14ac:dyDescent="0.25">
      <c r="A11" s="189" t="s">
        <v>222</v>
      </c>
      <c r="B11" s="186"/>
      <c r="C11" s="188">
        <v>1032</v>
      </c>
      <c r="D11" s="188">
        <v>1031.74</v>
      </c>
      <c r="E11" s="185">
        <v>0</v>
      </c>
      <c r="F11" s="185">
        <f t="shared" si="3"/>
        <v>99.974806201550393</v>
      </c>
    </row>
    <row r="12" spans="1:6" ht="17.100000000000001" customHeight="1" x14ac:dyDescent="0.25">
      <c r="A12" s="183" t="s">
        <v>217</v>
      </c>
      <c r="B12" s="186"/>
      <c r="C12" s="188"/>
      <c r="D12" s="188"/>
      <c r="E12" s="185"/>
      <c r="F12" s="190"/>
    </row>
    <row r="13" spans="1:6" ht="17.100000000000001" customHeight="1" x14ac:dyDescent="0.25">
      <c r="A13" s="187" t="s">
        <v>218</v>
      </c>
      <c r="B13" s="186"/>
      <c r="C13" s="188"/>
      <c r="D13" s="188"/>
      <c r="E13" s="185"/>
      <c r="F13" s="190"/>
    </row>
    <row r="14" spans="1:6" x14ac:dyDescent="0.25">
      <c r="A14" s="191"/>
      <c r="B14" s="191"/>
      <c r="C14" s="191"/>
      <c r="D14" s="191"/>
      <c r="E14" s="191"/>
      <c r="F14" s="191"/>
    </row>
  </sheetData>
  <mergeCells count="2">
    <mergeCell ref="A1:F1"/>
    <mergeCell ref="A3:F3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17"/>
  <sheetViews>
    <sheetView tabSelected="1" zoomScale="120" zoomScaleNormal="120" workbookViewId="0">
      <selection activeCell="J11" sqref="J11"/>
    </sheetView>
  </sheetViews>
  <sheetFormatPr defaultRowHeight="15" x14ac:dyDescent="0.25"/>
  <cols>
    <col min="1" max="1" width="7.42578125" style="14" bestFit="1" customWidth="1"/>
    <col min="2" max="2" width="4" style="14" customWidth="1"/>
    <col min="3" max="3" width="2.5703125" style="6" customWidth="1"/>
    <col min="4" max="4" width="8.7109375" style="14" customWidth="1"/>
    <col min="5" max="5" width="36.5703125" style="6" customWidth="1"/>
    <col min="6" max="6" width="12" style="6" customWidth="1"/>
    <col min="7" max="7" width="12.85546875" style="6" customWidth="1"/>
    <col min="8" max="8" width="7.5703125" style="6" customWidth="1"/>
    <col min="9" max="16384" width="9.140625" style="6"/>
  </cols>
  <sheetData>
    <row r="1" spans="1:30" ht="42" customHeight="1" x14ac:dyDescent="0.25">
      <c r="A1" s="245" t="s">
        <v>147</v>
      </c>
      <c r="B1" s="245"/>
      <c r="C1" s="245"/>
      <c r="D1" s="245"/>
      <c r="E1" s="245"/>
      <c r="F1" s="245"/>
      <c r="G1" s="245"/>
      <c r="H1" s="245"/>
    </row>
    <row r="2" spans="1:30" ht="8.25" customHeight="1" x14ac:dyDescent="0.25">
      <c r="A2" s="37"/>
      <c r="B2" s="37"/>
      <c r="C2" s="38"/>
      <c r="D2" s="37"/>
      <c r="E2" s="38"/>
      <c r="F2" s="38"/>
      <c r="G2" s="38"/>
      <c r="H2" s="39"/>
    </row>
    <row r="3" spans="1:30" ht="18" customHeight="1" x14ac:dyDescent="0.25">
      <c r="A3" s="245" t="s">
        <v>80</v>
      </c>
      <c r="B3" s="246"/>
      <c r="C3" s="246"/>
      <c r="D3" s="246"/>
      <c r="E3" s="246"/>
      <c r="F3" s="246"/>
      <c r="G3" s="246"/>
      <c r="H3" s="246"/>
    </row>
    <row r="4" spans="1:30" ht="10.5" customHeight="1" x14ac:dyDescent="0.25">
      <c r="A4" s="13"/>
      <c r="B4" s="13"/>
      <c r="C4" s="7"/>
      <c r="D4" s="13"/>
      <c r="E4" s="7"/>
      <c r="F4" s="7"/>
      <c r="G4" s="7"/>
      <c r="H4" s="8"/>
    </row>
    <row r="5" spans="1:30" ht="23.25" customHeight="1" x14ac:dyDescent="0.25">
      <c r="A5" s="247" t="s">
        <v>81</v>
      </c>
      <c r="B5" s="248"/>
      <c r="C5" s="249"/>
      <c r="D5" s="11" t="s">
        <v>85</v>
      </c>
      <c r="E5" s="11" t="s">
        <v>82</v>
      </c>
      <c r="F5" s="12" t="s">
        <v>160</v>
      </c>
      <c r="G5" s="12" t="s">
        <v>175</v>
      </c>
      <c r="H5" s="12" t="s">
        <v>158</v>
      </c>
      <c r="I5" s="103"/>
      <c r="N5" s="9"/>
      <c r="O5" s="9"/>
      <c r="P5" s="9"/>
    </row>
    <row r="6" spans="1:30" ht="12.95" customHeight="1" x14ac:dyDescent="0.25">
      <c r="A6" s="15">
        <v>1</v>
      </c>
      <c r="B6" s="90"/>
      <c r="C6" s="91"/>
      <c r="D6" s="92">
        <v>2</v>
      </c>
      <c r="E6" s="11">
        <v>3</v>
      </c>
      <c r="F6" s="12">
        <v>4</v>
      </c>
      <c r="G6" s="12">
        <v>5</v>
      </c>
      <c r="H6" s="12">
        <v>6</v>
      </c>
      <c r="I6" s="103"/>
    </row>
    <row r="7" spans="1:30" ht="12.95" customHeight="1" x14ac:dyDescent="0.25">
      <c r="A7" s="250">
        <v>1013</v>
      </c>
      <c r="B7" s="251"/>
      <c r="C7" s="252"/>
      <c r="D7" s="16"/>
      <c r="E7" s="16" t="s">
        <v>149</v>
      </c>
      <c r="F7" s="17"/>
      <c r="G7" s="17"/>
      <c r="H7" s="17"/>
      <c r="I7" s="103"/>
    </row>
    <row r="8" spans="1:30" ht="12.95" customHeight="1" x14ac:dyDescent="0.25">
      <c r="A8" s="253" t="s">
        <v>98</v>
      </c>
      <c r="B8" s="254"/>
      <c r="C8" s="255"/>
      <c r="D8" s="67"/>
      <c r="E8" s="67" t="s">
        <v>179</v>
      </c>
      <c r="F8" s="40"/>
      <c r="G8" s="40"/>
      <c r="H8" s="18"/>
      <c r="I8" s="103"/>
    </row>
    <row r="9" spans="1:30" ht="12.95" customHeight="1" x14ac:dyDescent="0.25">
      <c r="A9" s="274">
        <v>44</v>
      </c>
      <c r="B9" s="275"/>
      <c r="C9" s="276"/>
      <c r="D9" s="93"/>
      <c r="E9" s="70" t="s">
        <v>23</v>
      </c>
      <c r="F9" s="41">
        <f>SUM(F10,F44)</f>
        <v>85645</v>
      </c>
      <c r="G9" s="41">
        <f>SUM(G10,G44)</f>
        <v>98823.71</v>
      </c>
      <c r="H9" s="18">
        <f t="shared" ref="H9:H11" si="0">G9/F9</f>
        <v>1.153875999766478</v>
      </c>
      <c r="I9" s="103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</row>
    <row r="10" spans="1:30" ht="12.95" customHeight="1" x14ac:dyDescent="0.25">
      <c r="A10" s="94">
        <v>3</v>
      </c>
      <c r="B10" s="95"/>
      <c r="C10" s="96"/>
      <c r="D10" s="96"/>
      <c r="E10" s="82" t="s">
        <v>155</v>
      </c>
      <c r="F10" s="42">
        <f>SUM(F11,F40)</f>
        <v>80520</v>
      </c>
      <c r="G10" s="42">
        <f>SUM(G11,G40)</f>
        <v>93624.21</v>
      </c>
      <c r="H10" s="18">
        <f t="shared" si="0"/>
        <v>1.1627447839046201</v>
      </c>
      <c r="I10" s="103"/>
      <c r="L10" s="84"/>
      <c r="M10" s="259"/>
      <c r="N10" s="259"/>
      <c r="O10" s="259"/>
      <c r="P10" s="85"/>
      <c r="Q10" s="85"/>
      <c r="R10" s="86"/>
      <c r="S10" s="86"/>
      <c r="T10" s="83"/>
      <c r="U10" s="84"/>
      <c r="V10" s="84"/>
      <c r="W10" s="84"/>
      <c r="X10" s="84"/>
      <c r="Y10" s="84"/>
      <c r="Z10" s="84"/>
      <c r="AA10" s="84"/>
      <c r="AB10" s="84"/>
      <c r="AC10" s="84"/>
      <c r="AD10" s="84"/>
    </row>
    <row r="11" spans="1:30" ht="12.95" customHeight="1" x14ac:dyDescent="0.25">
      <c r="A11" s="265">
        <v>32</v>
      </c>
      <c r="B11" s="266"/>
      <c r="C11" s="267"/>
      <c r="D11" s="79"/>
      <c r="E11" s="79" t="s">
        <v>36</v>
      </c>
      <c r="F11" s="43">
        <f>SUM(F12,F16,F23,F31,F33)</f>
        <v>79712</v>
      </c>
      <c r="G11" s="43">
        <f>SUM(G12,G16,G23,G31,G33)</f>
        <v>92786.05</v>
      </c>
      <c r="H11" s="18">
        <f t="shared" si="0"/>
        <v>1.1640160828984345</v>
      </c>
      <c r="I11" s="103"/>
      <c r="L11" s="84"/>
      <c r="M11" s="260"/>
      <c r="N11" s="260"/>
      <c r="O11" s="260"/>
      <c r="P11" s="85"/>
      <c r="Q11" s="85"/>
      <c r="R11" s="86"/>
      <c r="S11" s="86"/>
      <c r="T11" s="83"/>
      <c r="U11" s="84"/>
      <c r="V11" s="84"/>
      <c r="W11" s="84"/>
      <c r="X11" s="84"/>
      <c r="Y11" s="84"/>
      <c r="Z11" s="84"/>
      <c r="AA11" s="84"/>
      <c r="AB11" s="84"/>
      <c r="AC11" s="84"/>
      <c r="AD11" s="84"/>
    </row>
    <row r="12" spans="1:30" ht="12.95" customHeight="1" x14ac:dyDescent="0.25">
      <c r="A12" s="268"/>
      <c r="B12" s="269"/>
      <c r="C12" s="270"/>
      <c r="D12" s="25">
        <v>321</v>
      </c>
      <c r="E12" s="25" t="s">
        <v>46</v>
      </c>
      <c r="F12" s="42">
        <f>SUM(F13:F15)</f>
        <v>6922</v>
      </c>
      <c r="G12" s="42">
        <f>SUM(G13:G15)</f>
        <v>8068</v>
      </c>
      <c r="H12" s="18"/>
      <c r="I12" s="103"/>
      <c r="L12" s="84"/>
      <c r="M12" s="85"/>
      <c r="N12" s="85"/>
      <c r="O12" s="87"/>
      <c r="P12" s="85"/>
      <c r="Q12" s="85"/>
      <c r="R12" s="86"/>
      <c r="S12" s="86"/>
      <c r="T12" s="83"/>
      <c r="U12" s="84"/>
      <c r="V12" s="84"/>
      <c r="W12" s="84"/>
      <c r="X12" s="84"/>
      <c r="Y12" s="84"/>
      <c r="Z12" s="84"/>
      <c r="AA12" s="84"/>
      <c r="AB12" s="84"/>
      <c r="AC12" s="84"/>
      <c r="AD12" s="84"/>
    </row>
    <row r="13" spans="1:30" ht="12.95" customHeight="1" x14ac:dyDescent="0.25">
      <c r="A13" s="262"/>
      <c r="B13" s="263"/>
      <c r="C13" s="264"/>
      <c r="D13" s="26">
        <v>3211</v>
      </c>
      <c r="E13" s="26" t="s">
        <v>47</v>
      </c>
      <c r="F13" s="45">
        <v>4590</v>
      </c>
      <c r="G13" s="45">
        <v>5389.98</v>
      </c>
      <c r="H13" s="18"/>
      <c r="I13" s="103"/>
      <c r="L13" s="84"/>
      <c r="M13" s="261"/>
      <c r="N13" s="261"/>
      <c r="O13" s="261"/>
      <c r="P13" s="85"/>
      <c r="Q13" s="88"/>
      <c r="R13" s="89"/>
      <c r="S13" s="89"/>
      <c r="T13" s="83"/>
      <c r="U13" s="84"/>
      <c r="V13" s="84"/>
      <c r="W13" s="84"/>
      <c r="X13" s="84"/>
      <c r="Y13" s="84"/>
      <c r="Z13" s="84"/>
      <c r="AA13" s="84"/>
      <c r="AB13" s="84"/>
      <c r="AC13" s="84"/>
      <c r="AD13" s="84"/>
    </row>
    <row r="14" spans="1:30" ht="12.95" customHeight="1" x14ac:dyDescent="0.25">
      <c r="A14" s="262"/>
      <c r="B14" s="263"/>
      <c r="C14" s="264"/>
      <c r="D14" s="26">
        <v>3213</v>
      </c>
      <c r="E14" s="26" t="s">
        <v>51</v>
      </c>
      <c r="F14" s="45">
        <v>712</v>
      </c>
      <c r="G14" s="45">
        <v>928.18</v>
      </c>
      <c r="H14" s="18"/>
      <c r="I14" s="103"/>
      <c r="L14" s="84"/>
      <c r="M14" s="261"/>
      <c r="N14" s="261"/>
      <c r="O14" s="261"/>
      <c r="P14" s="85"/>
      <c r="Q14" s="88"/>
      <c r="R14" s="89"/>
      <c r="S14" s="89"/>
      <c r="T14" s="83"/>
      <c r="U14" s="84"/>
      <c r="V14" s="84"/>
      <c r="W14" s="84"/>
      <c r="X14" s="84"/>
      <c r="Y14" s="84"/>
      <c r="Z14" s="84"/>
      <c r="AA14" s="84"/>
      <c r="AB14" s="84"/>
      <c r="AC14" s="84"/>
      <c r="AD14" s="84"/>
    </row>
    <row r="15" spans="1:30" ht="12.95" customHeight="1" x14ac:dyDescent="0.25">
      <c r="A15" s="262"/>
      <c r="B15" s="263"/>
      <c r="C15" s="264"/>
      <c r="D15" s="26">
        <v>3214</v>
      </c>
      <c r="E15" s="26" t="s">
        <v>99</v>
      </c>
      <c r="F15" s="45">
        <v>1620</v>
      </c>
      <c r="G15" s="45">
        <v>1749.84</v>
      </c>
      <c r="H15" s="18"/>
      <c r="I15" s="103"/>
      <c r="L15" s="84"/>
      <c r="M15" s="261"/>
      <c r="N15" s="261"/>
      <c r="O15" s="261"/>
      <c r="P15" s="85"/>
      <c r="Q15" s="88"/>
      <c r="R15" s="89"/>
      <c r="S15" s="89"/>
      <c r="T15" s="83"/>
      <c r="U15" s="84"/>
      <c r="V15" s="84"/>
      <c r="W15" s="84"/>
      <c r="X15" s="84"/>
      <c r="Y15" s="84"/>
      <c r="Z15" s="84"/>
      <c r="AA15" s="84"/>
      <c r="AB15" s="84"/>
      <c r="AC15" s="84"/>
      <c r="AD15" s="84"/>
    </row>
    <row r="16" spans="1:30" ht="12.95" customHeight="1" x14ac:dyDescent="0.25">
      <c r="A16" s="268"/>
      <c r="B16" s="269"/>
      <c r="C16" s="270"/>
      <c r="D16" s="51">
        <v>322</v>
      </c>
      <c r="E16" s="52" t="s">
        <v>37</v>
      </c>
      <c r="F16" s="53">
        <f>SUM(F17:F22)</f>
        <v>44420</v>
      </c>
      <c r="G16" s="53">
        <f>SUM(G17:G22)</f>
        <v>54628.700000000004</v>
      </c>
      <c r="H16" s="18"/>
      <c r="I16" s="103"/>
      <c r="L16" s="84"/>
      <c r="M16" s="261"/>
      <c r="N16" s="261"/>
      <c r="O16" s="261"/>
      <c r="P16" s="85"/>
      <c r="Q16" s="88"/>
      <c r="R16" s="89"/>
      <c r="S16" s="89"/>
      <c r="T16" s="83"/>
      <c r="U16" s="84"/>
      <c r="V16" s="84"/>
      <c r="W16" s="84"/>
      <c r="X16" s="84"/>
      <c r="Y16" s="84"/>
      <c r="Z16" s="84"/>
      <c r="AA16" s="84"/>
      <c r="AB16" s="84"/>
      <c r="AC16" s="84"/>
      <c r="AD16" s="84"/>
    </row>
    <row r="17" spans="1:30" ht="12.95" customHeight="1" x14ac:dyDescent="0.25">
      <c r="A17" s="262"/>
      <c r="B17" s="263"/>
      <c r="C17" s="264"/>
      <c r="D17" s="54">
        <v>3221</v>
      </c>
      <c r="E17" s="54" t="s">
        <v>90</v>
      </c>
      <c r="F17" s="49">
        <v>7500</v>
      </c>
      <c r="G17" s="49">
        <v>13973.95</v>
      </c>
      <c r="H17" s="18"/>
      <c r="I17" s="103"/>
      <c r="L17" s="84"/>
      <c r="M17" s="85"/>
      <c r="N17" s="85"/>
      <c r="O17" s="87"/>
      <c r="P17" s="85"/>
      <c r="Q17" s="85"/>
      <c r="R17" s="86"/>
      <c r="S17" s="86"/>
      <c r="T17" s="83"/>
      <c r="U17" s="84"/>
      <c r="V17" s="84"/>
      <c r="W17" s="84"/>
      <c r="X17" s="84"/>
      <c r="Y17" s="84"/>
      <c r="Z17" s="84"/>
      <c r="AA17" s="84"/>
      <c r="AB17" s="84"/>
      <c r="AC17" s="84"/>
      <c r="AD17" s="84"/>
    </row>
    <row r="18" spans="1:30" ht="12.95" customHeight="1" x14ac:dyDescent="0.25">
      <c r="A18" s="262"/>
      <c r="B18" s="263"/>
      <c r="C18" s="264"/>
      <c r="D18" s="54">
        <v>3222</v>
      </c>
      <c r="E18" s="55" t="s">
        <v>48</v>
      </c>
      <c r="F18" s="49">
        <v>400</v>
      </c>
      <c r="G18" s="49">
        <v>37.840000000000003</v>
      </c>
      <c r="H18" s="18"/>
      <c r="I18" s="103"/>
      <c r="L18" s="84"/>
      <c r="M18" s="85"/>
      <c r="N18" s="85"/>
      <c r="O18" s="87"/>
      <c r="P18" s="85"/>
      <c r="Q18" s="85"/>
      <c r="R18" s="86"/>
      <c r="S18" s="86"/>
      <c r="T18" s="83"/>
      <c r="U18" s="84"/>
      <c r="V18" s="84"/>
      <c r="W18" s="84"/>
      <c r="X18" s="84"/>
      <c r="Y18" s="84"/>
      <c r="Z18" s="84"/>
      <c r="AA18" s="84"/>
      <c r="AB18" s="84"/>
      <c r="AC18" s="84"/>
      <c r="AD18" s="84"/>
    </row>
    <row r="19" spans="1:30" ht="12.95" customHeight="1" x14ac:dyDescent="0.25">
      <c r="A19" s="262"/>
      <c r="B19" s="263"/>
      <c r="C19" s="264"/>
      <c r="D19" s="54">
        <v>3223</v>
      </c>
      <c r="E19" s="55" t="s">
        <v>53</v>
      </c>
      <c r="F19" s="49">
        <v>33080</v>
      </c>
      <c r="G19" s="49">
        <v>37256</v>
      </c>
      <c r="H19" s="18"/>
      <c r="I19" s="103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</row>
    <row r="20" spans="1:30" ht="12.95" customHeight="1" x14ac:dyDescent="0.25">
      <c r="A20" s="262"/>
      <c r="B20" s="263"/>
      <c r="C20" s="264"/>
      <c r="D20" s="54">
        <v>3224</v>
      </c>
      <c r="E20" s="55" t="s">
        <v>100</v>
      </c>
      <c r="F20" s="49">
        <v>2450</v>
      </c>
      <c r="G20" s="49">
        <v>2229.98</v>
      </c>
      <c r="H20" s="18"/>
      <c r="I20" s="103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</row>
    <row r="21" spans="1:30" ht="12.95" customHeight="1" x14ac:dyDescent="0.25">
      <c r="A21" s="262"/>
      <c r="B21" s="263"/>
      <c r="C21" s="264"/>
      <c r="D21" s="54">
        <v>3225</v>
      </c>
      <c r="E21" s="55" t="s">
        <v>101</v>
      </c>
      <c r="F21" s="49">
        <v>190</v>
      </c>
      <c r="G21" s="49">
        <v>182.16</v>
      </c>
      <c r="H21" s="18"/>
      <c r="I21" s="103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</row>
    <row r="22" spans="1:30" ht="12.95" customHeight="1" x14ac:dyDescent="0.25">
      <c r="A22" s="262"/>
      <c r="B22" s="263"/>
      <c r="C22" s="264"/>
      <c r="D22" s="54">
        <v>3227</v>
      </c>
      <c r="E22" s="55" t="s">
        <v>102</v>
      </c>
      <c r="F22" s="49">
        <v>800</v>
      </c>
      <c r="G22" s="49">
        <v>948.77</v>
      </c>
      <c r="H22" s="18"/>
      <c r="I22" s="103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</row>
    <row r="23" spans="1:30" ht="12.95" customHeight="1" x14ac:dyDescent="0.25">
      <c r="A23" s="268"/>
      <c r="B23" s="269"/>
      <c r="C23" s="270"/>
      <c r="D23" s="51">
        <v>323</v>
      </c>
      <c r="E23" s="52" t="s">
        <v>40</v>
      </c>
      <c r="F23" s="53">
        <f>SUM(F24:F30)</f>
        <v>24580</v>
      </c>
      <c r="G23" s="53">
        <f>SUM(G24:G30)</f>
        <v>26127.15</v>
      </c>
      <c r="H23" s="18"/>
      <c r="I23" s="103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</row>
    <row r="24" spans="1:30" ht="12.95" customHeight="1" x14ac:dyDescent="0.25">
      <c r="A24" s="262"/>
      <c r="B24" s="263"/>
      <c r="C24" s="264"/>
      <c r="D24" s="54">
        <v>3231</v>
      </c>
      <c r="E24" s="55" t="s">
        <v>103</v>
      </c>
      <c r="F24" s="49">
        <v>3400</v>
      </c>
      <c r="G24" s="49">
        <v>3226.37</v>
      </c>
      <c r="H24" s="18"/>
      <c r="I24" s="103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</row>
    <row r="25" spans="1:30" ht="12.95" customHeight="1" x14ac:dyDescent="0.25">
      <c r="A25" s="262"/>
      <c r="B25" s="263"/>
      <c r="C25" s="264"/>
      <c r="D25" s="54">
        <v>3232</v>
      </c>
      <c r="E25" s="55" t="s">
        <v>92</v>
      </c>
      <c r="F25" s="49">
        <v>2900</v>
      </c>
      <c r="G25" s="49">
        <v>6187.95</v>
      </c>
      <c r="H25" s="18"/>
      <c r="I25" s="103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</row>
    <row r="26" spans="1:30" ht="12.95" customHeight="1" x14ac:dyDescent="0.25">
      <c r="A26" s="262"/>
      <c r="B26" s="263"/>
      <c r="C26" s="264"/>
      <c r="D26" s="54">
        <v>3234</v>
      </c>
      <c r="E26" s="55" t="s">
        <v>43</v>
      </c>
      <c r="F26" s="49">
        <v>4900</v>
      </c>
      <c r="G26" s="49">
        <v>4927.17</v>
      </c>
      <c r="H26" s="18"/>
      <c r="I26" s="103"/>
    </row>
    <row r="27" spans="1:30" ht="12.95" customHeight="1" x14ac:dyDescent="0.25">
      <c r="A27" s="262"/>
      <c r="B27" s="263"/>
      <c r="C27" s="264"/>
      <c r="D27" s="54">
        <v>3236</v>
      </c>
      <c r="E27" s="55" t="s">
        <v>56</v>
      </c>
      <c r="F27" s="49">
        <v>5760</v>
      </c>
      <c r="G27" s="49">
        <v>5757.66</v>
      </c>
      <c r="H27" s="18"/>
      <c r="I27" s="103"/>
    </row>
    <row r="28" spans="1:30" ht="12.95" customHeight="1" x14ac:dyDescent="0.25">
      <c r="A28" s="262"/>
      <c r="B28" s="263"/>
      <c r="C28" s="264"/>
      <c r="D28" s="54">
        <v>3237</v>
      </c>
      <c r="E28" s="55" t="s">
        <v>44</v>
      </c>
      <c r="F28" s="49">
        <v>2200</v>
      </c>
      <c r="G28" s="49">
        <v>597.07000000000005</v>
      </c>
      <c r="H28" s="18"/>
      <c r="I28" s="103"/>
    </row>
    <row r="29" spans="1:30" ht="12.95" customHeight="1" x14ac:dyDescent="0.25">
      <c r="A29" s="262"/>
      <c r="B29" s="263"/>
      <c r="C29" s="264"/>
      <c r="D29" s="54">
        <v>3238</v>
      </c>
      <c r="E29" s="55" t="s">
        <v>58</v>
      </c>
      <c r="F29" s="49">
        <v>2560</v>
      </c>
      <c r="G29" s="49">
        <v>2571.15</v>
      </c>
      <c r="H29" s="18"/>
      <c r="I29" s="103"/>
    </row>
    <row r="30" spans="1:30" ht="12.95" customHeight="1" x14ac:dyDescent="0.25">
      <c r="A30" s="262"/>
      <c r="B30" s="263"/>
      <c r="C30" s="264"/>
      <c r="D30" s="54">
        <v>3239</v>
      </c>
      <c r="E30" s="55" t="s">
        <v>59</v>
      </c>
      <c r="F30" s="49">
        <v>2860</v>
      </c>
      <c r="G30" s="49">
        <v>2859.78</v>
      </c>
      <c r="H30" s="18"/>
      <c r="I30" s="103"/>
    </row>
    <row r="31" spans="1:30" ht="12.95" customHeight="1" x14ac:dyDescent="0.25">
      <c r="A31" s="268"/>
      <c r="B31" s="269"/>
      <c r="C31" s="270"/>
      <c r="D31" s="51">
        <v>324</v>
      </c>
      <c r="E31" s="52" t="s">
        <v>156</v>
      </c>
      <c r="F31" s="53">
        <f>SUM(F32)</f>
        <v>0</v>
      </c>
      <c r="G31" s="53">
        <f t="shared" ref="G31" si="1">SUM(G32)</f>
        <v>30</v>
      </c>
      <c r="H31" s="18"/>
      <c r="I31" s="103"/>
    </row>
    <row r="32" spans="1:30" ht="12.95" customHeight="1" x14ac:dyDescent="0.25">
      <c r="A32" s="262"/>
      <c r="B32" s="263"/>
      <c r="C32" s="264"/>
      <c r="D32" s="54">
        <v>3241</v>
      </c>
      <c r="E32" s="55" t="s">
        <v>157</v>
      </c>
      <c r="F32" s="49">
        <v>0</v>
      </c>
      <c r="G32" s="49">
        <v>30</v>
      </c>
      <c r="H32" s="18"/>
      <c r="I32" s="103"/>
    </row>
    <row r="33" spans="1:9" ht="12.95" customHeight="1" x14ac:dyDescent="0.25">
      <c r="A33" s="268"/>
      <c r="B33" s="269"/>
      <c r="C33" s="270"/>
      <c r="D33" s="51">
        <v>329</v>
      </c>
      <c r="E33" s="52" t="s">
        <v>104</v>
      </c>
      <c r="F33" s="53">
        <f>SUM(F34:F39)</f>
        <v>3790</v>
      </c>
      <c r="G33" s="53">
        <f>SUM(G34:G39)</f>
        <v>3932.2</v>
      </c>
      <c r="H33" s="18"/>
      <c r="I33" s="103"/>
    </row>
    <row r="34" spans="1:9" ht="12.95" customHeight="1" x14ac:dyDescent="0.25">
      <c r="A34" s="262"/>
      <c r="B34" s="263"/>
      <c r="C34" s="264"/>
      <c r="D34" s="97">
        <v>3291</v>
      </c>
      <c r="E34" s="60" t="s">
        <v>105</v>
      </c>
      <c r="F34" s="98">
        <v>0</v>
      </c>
      <c r="G34" s="98">
        <v>0.02</v>
      </c>
      <c r="H34" s="18"/>
      <c r="I34" s="103"/>
    </row>
    <row r="35" spans="1:9" ht="12.95" customHeight="1" x14ac:dyDescent="0.25">
      <c r="A35" s="27"/>
      <c r="B35" s="28"/>
      <c r="C35" s="64"/>
      <c r="D35" s="97">
        <v>3292</v>
      </c>
      <c r="E35" s="60" t="s">
        <v>62</v>
      </c>
      <c r="F35" s="98">
        <v>435</v>
      </c>
      <c r="G35" s="98">
        <v>434.65</v>
      </c>
      <c r="H35" s="18"/>
      <c r="I35" s="103"/>
    </row>
    <row r="36" spans="1:9" ht="12.95" customHeight="1" x14ac:dyDescent="0.25">
      <c r="A36" s="262"/>
      <c r="B36" s="263"/>
      <c r="C36" s="264"/>
      <c r="D36" s="97">
        <v>3293</v>
      </c>
      <c r="E36" s="60" t="s">
        <v>63</v>
      </c>
      <c r="F36" s="98">
        <v>24</v>
      </c>
      <c r="G36" s="98">
        <v>24.4</v>
      </c>
      <c r="H36" s="18"/>
      <c r="I36" s="103"/>
    </row>
    <row r="37" spans="1:9" ht="12.95" customHeight="1" x14ac:dyDescent="0.25">
      <c r="A37" s="262"/>
      <c r="B37" s="263"/>
      <c r="C37" s="264"/>
      <c r="D37" s="97">
        <v>3294</v>
      </c>
      <c r="E37" s="60" t="s">
        <v>106</v>
      </c>
      <c r="F37" s="98">
        <v>176</v>
      </c>
      <c r="G37" s="98">
        <v>216.36</v>
      </c>
      <c r="H37" s="18"/>
      <c r="I37" s="103"/>
    </row>
    <row r="38" spans="1:9" ht="12.95" customHeight="1" x14ac:dyDescent="0.25">
      <c r="A38" s="262"/>
      <c r="B38" s="263"/>
      <c r="C38" s="264"/>
      <c r="D38" s="97">
        <v>3295</v>
      </c>
      <c r="E38" s="60" t="s">
        <v>95</v>
      </c>
      <c r="F38" s="98">
        <v>1755</v>
      </c>
      <c r="G38" s="98">
        <v>1755.25</v>
      </c>
      <c r="H38" s="18"/>
      <c r="I38" s="103"/>
    </row>
    <row r="39" spans="1:9" ht="12.95" customHeight="1" x14ac:dyDescent="0.25">
      <c r="A39" s="262"/>
      <c r="B39" s="263"/>
      <c r="C39" s="264"/>
      <c r="D39" s="54">
        <v>3299</v>
      </c>
      <c r="E39" s="55" t="s">
        <v>89</v>
      </c>
      <c r="F39" s="49">
        <v>1400</v>
      </c>
      <c r="G39" s="49">
        <v>1501.52</v>
      </c>
      <c r="H39" s="18"/>
      <c r="I39" s="103"/>
    </row>
    <row r="40" spans="1:9" ht="12.95" customHeight="1" x14ac:dyDescent="0.25">
      <c r="A40" s="265">
        <v>34</v>
      </c>
      <c r="B40" s="266"/>
      <c r="C40" s="267"/>
      <c r="D40" s="79"/>
      <c r="E40" s="79" t="s">
        <v>66</v>
      </c>
      <c r="F40" s="43">
        <f>F41</f>
        <v>808</v>
      </c>
      <c r="G40" s="43">
        <f>G41</f>
        <v>838.16</v>
      </c>
      <c r="H40" s="18">
        <f t="shared" ref="H40" si="2">G40/F40</f>
        <v>1.0373267326732674</v>
      </c>
      <c r="I40" s="103"/>
    </row>
    <row r="41" spans="1:9" ht="12.95" customHeight="1" x14ac:dyDescent="0.25">
      <c r="A41" s="268"/>
      <c r="B41" s="269"/>
      <c r="C41" s="270"/>
      <c r="D41" s="51">
        <v>343</v>
      </c>
      <c r="E41" s="52" t="s">
        <v>67</v>
      </c>
      <c r="F41" s="53">
        <f>SUM(F42:F43)</f>
        <v>808</v>
      </c>
      <c r="G41" s="53">
        <f>SUM(G42:G43)</f>
        <v>838.16</v>
      </c>
      <c r="H41" s="18"/>
      <c r="I41" s="103"/>
    </row>
    <row r="42" spans="1:9" ht="12.95" customHeight="1" x14ac:dyDescent="0.25">
      <c r="A42" s="262"/>
      <c r="B42" s="263"/>
      <c r="C42" s="264"/>
      <c r="D42" s="54">
        <v>3431</v>
      </c>
      <c r="E42" s="55" t="s">
        <v>107</v>
      </c>
      <c r="F42" s="49">
        <v>808</v>
      </c>
      <c r="G42" s="49">
        <v>838.11</v>
      </c>
      <c r="H42" s="18"/>
      <c r="I42" s="103"/>
    </row>
    <row r="43" spans="1:9" ht="12.95" customHeight="1" x14ac:dyDescent="0.25">
      <c r="A43" s="27"/>
      <c r="B43" s="28"/>
      <c r="C43" s="64"/>
      <c r="D43" s="56">
        <v>3433</v>
      </c>
      <c r="E43" s="57" t="s">
        <v>69</v>
      </c>
      <c r="F43" s="49">
        <v>0</v>
      </c>
      <c r="G43" s="49">
        <v>0.05</v>
      </c>
      <c r="H43" s="18"/>
      <c r="I43" s="103"/>
    </row>
    <row r="44" spans="1:9" ht="12.95" customHeight="1" x14ac:dyDescent="0.25">
      <c r="A44" s="271">
        <v>4</v>
      </c>
      <c r="B44" s="272"/>
      <c r="C44" s="273"/>
      <c r="D44" s="73"/>
      <c r="E44" s="73" t="s">
        <v>71</v>
      </c>
      <c r="F44" s="47">
        <f>SUM(F45,F53)</f>
        <v>5125</v>
      </c>
      <c r="G44" s="47">
        <f>SUM(G45,G53)</f>
        <v>5199.5</v>
      </c>
      <c r="H44" s="18">
        <f>G44/F44</f>
        <v>1.0145365853658537</v>
      </c>
      <c r="I44" s="103"/>
    </row>
    <row r="45" spans="1:9" ht="12.95" customHeight="1" x14ac:dyDescent="0.25">
      <c r="A45" s="265">
        <v>42</v>
      </c>
      <c r="B45" s="266"/>
      <c r="C45" s="267"/>
      <c r="D45" s="79"/>
      <c r="E45" s="79" t="s">
        <v>72</v>
      </c>
      <c r="F45" s="48">
        <f>SUM(F46,F51)</f>
        <v>0</v>
      </c>
      <c r="G45" s="48">
        <f>SUM(G46,G51)</f>
        <v>74.5</v>
      </c>
      <c r="H45" s="18"/>
      <c r="I45" s="103"/>
    </row>
    <row r="46" spans="1:9" ht="12.95" customHeight="1" x14ac:dyDescent="0.25">
      <c r="A46" s="80"/>
      <c r="B46" s="81"/>
      <c r="C46" s="20"/>
      <c r="D46" s="82">
        <v>422</v>
      </c>
      <c r="E46" s="82" t="s">
        <v>73</v>
      </c>
      <c r="F46" s="42">
        <f>SUM(F47:F50)</f>
        <v>0</v>
      </c>
      <c r="G46" s="42">
        <f>SUM(G47:G50)</f>
        <v>0</v>
      </c>
      <c r="H46" s="18"/>
      <c r="I46" s="103"/>
    </row>
    <row r="47" spans="1:9" ht="12.95" customHeight="1" x14ac:dyDescent="0.25">
      <c r="A47" s="277"/>
      <c r="B47" s="278"/>
      <c r="C47" s="279"/>
      <c r="D47" s="34">
        <v>4221</v>
      </c>
      <c r="E47" s="55" t="s">
        <v>74</v>
      </c>
      <c r="F47" s="49">
        <v>0</v>
      </c>
      <c r="G47" s="49">
        <v>0</v>
      </c>
      <c r="H47" s="18"/>
      <c r="I47" s="103"/>
    </row>
    <row r="48" spans="1:9" ht="12.95" customHeight="1" x14ac:dyDescent="0.25">
      <c r="A48" s="277"/>
      <c r="B48" s="278"/>
      <c r="C48" s="279"/>
      <c r="D48" s="34">
        <v>4222</v>
      </c>
      <c r="E48" s="57" t="s">
        <v>75</v>
      </c>
      <c r="F48" s="49">
        <v>0</v>
      </c>
      <c r="G48" s="49">
        <v>0</v>
      </c>
      <c r="H48" s="18"/>
      <c r="I48" s="103"/>
    </row>
    <row r="49" spans="1:9" ht="12.95" customHeight="1" x14ac:dyDescent="0.25">
      <c r="A49" s="277"/>
      <c r="B49" s="278"/>
      <c r="C49" s="279"/>
      <c r="D49" s="34">
        <v>4223</v>
      </c>
      <c r="E49" s="57" t="s">
        <v>76</v>
      </c>
      <c r="F49" s="49">
        <v>0</v>
      </c>
      <c r="G49" s="49">
        <v>0</v>
      </c>
      <c r="H49" s="18"/>
      <c r="I49" s="103"/>
    </row>
    <row r="50" spans="1:9" ht="12.95" customHeight="1" x14ac:dyDescent="0.25">
      <c r="A50" s="277"/>
      <c r="B50" s="278"/>
      <c r="C50" s="279"/>
      <c r="D50" s="34">
        <v>4227</v>
      </c>
      <c r="E50" s="57" t="s">
        <v>119</v>
      </c>
      <c r="F50" s="49"/>
      <c r="G50" s="49">
        <v>0</v>
      </c>
      <c r="H50" s="18"/>
      <c r="I50" s="103"/>
    </row>
    <row r="51" spans="1:9" ht="12.95" customHeight="1" x14ac:dyDescent="0.25">
      <c r="A51" s="80"/>
      <c r="B51" s="81"/>
      <c r="C51" s="20"/>
      <c r="D51" s="82">
        <v>424</v>
      </c>
      <c r="E51" s="82" t="s">
        <v>120</v>
      </c>
      <c r="F51" s="44">
        <f>F52</f>
        <v>0</v>
      </c>
      <c r="G51" s="44">
        <f>G52</f>
        <v>74.5</v>
      </c>
      <c r="H51" s="18"/>
      <c r="I51" s="103"/>
    </row>
    <row r="52" spans="1:9" ht="12.95" customHeight="1" x14ac:dyDescent="0.25">
      <c r="A52" s="21"/>
      <c r="B52" s="22"/>
      <c r="C52" s="23"/>
      <c r="D52" s="24">
        <v>4241</v>
      </c>
      <c r="E52" s="24" t="s">
        <v>78</v>
      </c>
      <c r="F52" s="45">
        <v>0</v>
      </c>
      <c r="G52" s="45">
        <v>74.5</v>
      </c>
      <c r="H52" s="18"/>
      <c r="I52" s="103"/>
    </row>
    <row r="53" spans="1:9" ht="12.95" customHeight="1" x14ac:dyDescent="0.25">
      <c r="A53" s="265">
        <v>45</v>
      </c>
      <c r="B53" s="266"/>
      <c r="C53" s="267"/>
      <c r="D53" s="79"/>
      <c r="E53" s="79" t="s">
        <v>184</v>
      </c>
      <c r="F53" s="48">
        <f>F54</f>
        <v>5125</v>
      </c>
      <c r="G53" s="48">
        <f>G54</f>
        <v>5125</v>
      </c>
      <c r="H53" s="18">
        <f>G53/F53</f>
        <v>1</v>
      </c>
      <c r="I53" s="103"/>
    </row>
    <row r="54" spans="1:9" ht="12.95" customHeight="1" x14ac:dyDescent="0.25">
      <c r="A54" s="80"/>
      <c r="B54" s="81"/>
      <c r="C54" s="20"/>
      <c r="D54" s="82">
        <v>451</v>
      </c>
      <c r="E54" s="82" t="s">
        <v>185</v>
      </c>
      <c r="F54" s="42">
        <f>F55</f>
        <v>5125</v>
      </c>
      <c r="G54" s="42">
        <f>G55</f>
        <v>5125</v>
      </c>
      <c r="H54" s="18"/>
      <c r="I54" s="103"/>
    </row>
    <row r="55" spans="1:9" ht="12.95" customHeight="1" x14ac:dyDescent="0.25">
      <c r="A55" s="277"/>
      <c r="B55" s="278"/>
      <c r="C55" s="279"/>
      <c r="D55" s="34">
        <v>4511</v>
      </c>
      <c r="E55" s="55" t="s">
        <v>186</v>
      </c>
      <c r="F55" s="49">
        <v>5125</v>
      </c>
      <c r="G55" s="49">
        <v>5125</v>
      </c>
      <c r="H55" s="18"/>
      <c r="I55" s="103"/>
    </row>
    <row r="56" spans="1:9" ht="12.95" customHeight="1" x14ac:dyDescent="0.25">
      <c r="A56" s="253" t="s">
        <v>150</v>
      </c>
      <c r="B56" s="254"/>
      <c r="C56" s="255"/>
      <c r="D56" s="67"/>
      <c r="E56" s="67" t="s">
        <v>151</v>
      </c>
      <c r="F56" s="40"/>
      <c r="G56" s="40"/>
      <c r="H56" s="18"/>
      <c r="I56" s="103"/>
    </row>
    <row r="57" spans="1:9" ht="12.95" customHeight="1" x14ac:dyDescent="0.25">
      <c r="A57" s="274">
        <v>11</v>
      </c>
      <c r="B57" s="275"/>
      <c r="C57" s="276"/>
      <c r="D57" s="93"/>
      <c r="E57" s="70" t="s">
        <v>24</v>
      </c>
      <c r="F57" s="41">
        <f>F58</f>
        <v>975</v>
      </c>
      <c r="G57" s="41">
        <f>G58</f>
        <v>975</v>
      </c>
      <c r="H57" s="18">
        <f>G57/F57</f>
        <v>1</v>
      </c>
      <c r="I57" s="103"/>
    </row>
    <row r="58" spans="1:9" ht="12.95" customHeight="1" x14ac:dyDescent="0.25">
      <c r="A58" s="94">
        <v>3</v>
      </c>
      <c r="B58" s="95"/>
      <c r="C58" s="96"/>
      <c r="D58" s="96"/>
      <c r="E58" s="82"/>
      <c r="F58" s="42">
        <f>F59</f>
        <v>975</v>
      </c>
      <c r="G58" s="42">
        <f>G59</f>
        <v>975</v>
      </c>
      <c r="H58" s="18">
        <f t="shared" ref="H58:H59" si="3">G58/F58</f>
        <v>1</v>
      </c>
      <c r="I58" s="103"/>
    </row>
    <row r="59" spans="1:9" ht="12.95" customHeight="1" x14ac:dyDescent="0.25">
      <c r="A59" s="265">
        <v>32</v>
      </c>
      <c r="B59" s="266"/>
      <c r="C59" s="267"/>
      <c r="D59" s="79"/>
      <c r="E59" s="79" t="s">
        <v>36</v>
      </c>
      <c r="F59" s="43">
        <f>SUM(F60,F62)</f>
        <v>975</v>
      </c>
      <c r="G59" s="43">
        <f>SUM(G60,G62)</f>
        <v>975</v>
      </c>
      <c r="H59" s="18">
        <f t="shared" si="3"/>
        <v>1</v>
      </c>
      <c r="I59" s="103"/>
    </row>
    <row r="60" spans="1:9" ht="12.95" customHeight="1" x14ac:dyDescent="0.25">
      <c r="A60" s="268"/>
      <c r="B60" s="269"/>
      <c r="C60" s="270"/>
      <c r="D60" s="25">
        <v>322</v>
      </c>
      <c r="E60" s="25" t="s">
        <v>37</v>
      </c>
      <c r="F60" s="42">
        <f>SUM(F61:F61)</f>
        <v>445</v>
      </c>
      <c r="G60" s="42">
        <f>SUM(G61:G61)</f>
        <v>445</v>
      </c>
      <c r="H60" s="18"/>
      <c r="I60" s="103"/>
    </row>
    <row r="61" spans="1:9" ht="12.95" customHeight="1" x14ac:dyDescent="0.25">
      <c r="A61" s="262"/>
      <c r="B61" s="263"/>
      <c r="C61" s="264"/>
      <c r="D61" s="26">
        <v>3222</v>
      </c>
      <c r="E61" s="26" t="s">
        <v>152</v>
      </c>
      <c r="F61" s="45">
        <v>445</v>
      </c>
      <c r="G61" s="45">
        <v>445</v>
      </c>
      <c r="H61" s="18"/>
      <c r="I61" s="103"/>
    </row>
    <row r="62" spans="1:9" ht="12.95" customHeight="1" x14ac:dyDescent="0.25">
      <c r="A62" s="268"/>
      <c r="B62" s="269"/>
      <c r="C62" s="270"/>
      <c r="D62" s="51">
        <v>329</v>
      </c>
      <c r="E62" s="52" t="s">
        <v>153</v>
      </c>
      <c r="F62" s="53">
        <f>SUM(F63:F64)</f>
        <v>530</v>
      </c>
      <c r="G62" s="53">
        <f>SUM(G63:G64)</f>
        <v>530</v>
      </c>
      <c r="H62" s="18"/>
      <c r="I62" s="103"/>
    </row>
    <row r="63" spans="1:9" ht="12.95" customHeight="1" x14ac:dyDescent="0.25">
      <c r="A63" s="262"/>
      <c r="B63" s="263"/>
      <c r="C63" s="264"/>
      <c r="D63" s="54">
        <v>3291</v>
      </c>
      <c r="E63" s="60" t="s">
        <v>105</v>
      </c>
      <c r="F63" s="49">
        <v>510</v>
      </c>
      <c r="G63" s="49">
        <v>510</v>
      </c>
      <c r="H63" s="18"/>
      <c r="I63" s="103"/>
    </row>
    <row r="64" spans="1:9" ht="12.95" customHeight="1" x14ac:dyDescent="0.25">
      <c r="A64" s="27"/>
      <c r="B64" s="28"/>
      <c r="C64" s="64"/>
      <c r="D64" s="56">
        <v>3299</v>
      </c>
      <c r="E64" s="57" t="s">
        <v>50</v>
      </c>
      <c r="F64" s="49">
        <v>20</v>
      </c>
      <c r="G64" s="49">
        <v>20</v>
      </c>
      <c r="H64" s="18"/>
      <c r="I64" s="103"/>
    </row>
    <row r="65" spans="1:9" ht="33" customHeight="1" x14ac:dyDescent="0.25">
      <c r="A65" s="253" t="s">
        <v>182</v>
      </c>
      <c r="B65" s="254"/>
      <c r="C65" s="255"/>
      <c r="D65" s="67"/>
      <c r="E65" s="50" t="s">
        <v>108</v>
      </c>
      <c r="F65" s="104">
        <f>SUM(F66,F71)</f>
        <v>23676</v>
      </c>
      <c r="G65" s="104">
        <f>SUM(G66,G71)</f>
        <v>24937.33</v>
      </c>
      <c r="H65" s="18">
        <f t="shared" ref="H65:H68" si="4">G65/F65</f>
        <v>1.0532746240919075</v>
      </c>
      <c r="I65" s="103"/>
    </row>
    <row r="66" spans="1:9" ht="12.75" customHeight="1" x14ac:dyDescent="0.25">
      <c r="A66" s="68">
        <v>11</v>
      </c>
      <c r="B66" s="69"/>
      <c r="C66" s="19"/>
      <c r="D66" s="70"/>
      <c r="E66" s="70" t="s">
        <v>24</v>
      </c>
      <c r="F66" s="41">
        <f t="shared" ref="F66:G68" si="5">F67</f>
        <v>2464</v>
      </c>
      <c r="G66" s="41">
        <f t="shared" si="5"/>
        <v>3696.32</v>
      </c>
      <c r="H66" s="18">
        <f t="shared" si="4"/>
        <v>1.5001298701298702</v>
      </c>
      <c r="I66" s="103"/>
    </row>
    <row r="67" spans="1:9" ht="12.75" customHeight="1" x14ac:dyDescent="0.25">
      <c r="A67" s="80">
        <v>3</v>
      </c>
      <c r="B67" s="81"/>
      <c r="C67" s="20"/>
      <c r="D67" s="82"/>
      <c r="E67" s="82"/>
      <c r="F67" s="42">
        <f t="shared" si="5"/>
        <v>2464</v>
      </c>
      <c r="G67" s="42">
        <f t="shared" si="5"/>
        <v>3696.32</v>
      </c>
      <c r="H67" s="18">
        <f t="shared" si="4"/>
        <v>1.5001298701298702</v>
      </c>
      <c r="I67" s="103"/>
    </row>
    <row r="68" spans="1:9" ht="12.75" customHeight="1" x14ac:dyDescent="0.25">
      <c r="A68" s="265">
        <v>31</v>
      </c>
      <c r="B68" s="266"/>
      <c r="C68" s="267"/>
      <c r="D68" s="79"/>
      <c r="E68" s="79" t="s">
        <v>27</v>
      </c>
      <c r="F68" s="43">
        <f t="shared" si="5"/>
        <v>2464</v>
      </c>
      <c r="G68" s="43">
        <f t="shared" si="5"/>
        <v>3696.32</v>
      </c>
      <c r="H68" s="18">
        <f t="shared" si="4"/>
        <v>1.5001298701298702</v>
      </c>
      <c r="I68" s="103"/>
    </row>
    <row r="69" spans="1:9" ht="12.75" customHeight="1" x14ac:dyDescent="0.25">
      <c r="A69" s="268"/>
      <c r="B69" s="269"/>
      <c r="C69" s="270"/>
      <c r="D69" s="25">
        <v>312</v>
      </c>
      <c r="E69" s="25" t="s">
        <v>28</v>
      </c>
      <c r="F69" s="42">
        <f>SUM(F70)</f>
        <v>2464</v>
      </c>
      <c r="G69" s="42">
        <f>SUM(G70)</f>
        <v>3696.32</v>
      </c>
      <c r="H69" s="18"/>
      <c r="I69" s="103"/>
    </row>
    <row r="70" spans="1:9" ht="12.75" customHeight="1" x14ac:dyDescent="0.25">
      <c r="A70" s="262"/>
      <c r="B70" s="263"/>
      <c r="C70" s="264"/>
      <c r="D70" s="26">
        <v>3121</v>
      </c>
      <c r="E70" s="26" t="s">
        <v>28</v>
      </c>
      <c r="F70" s="45">
        <v>2464</v>
      </c>
      <c r="G70" s="45">
        <v>3696.32</v>
      </c>
      <c r="H70" s="18"/>
      <c r="I70" s="103"/>
    </row>
    <row r="71" spans="1:9" ht="12.95" customHeight="1" x14ac:dyDescent="0.25">
      <c r="A71" s="68">
        <v>51</v>
      </c>
      <c r="B71" s="69"/>
      <c r="C71" s="19"/>
      <c r="D71" s="70"/>
      <c r="E71" s="70" t="s">
        <v>29</v>
      </c>
      <c r="F71" s="41">
        <f>F72</f>
        <v>21212</v>
      </c>
      <c r="G71" s="41">
        <f>G72</f>
        <v>21241.010000000002</v>
      </c>
      <c r="H71" s="18">
        <f t="shared" ref="H71:H103" si="6">G71/F71</f>
        <v>1.0013676221006977</v>
      </c>
      <c r="I71" s="103"/>
    </row>
    <row r="72" spans="1:9" ht="12.95" customHeight="1" x14ac:dyDescent="0.25">
      <c r="A72" s="80">
        <v>3</v>
      </c>
      <c r="B72" s="81"/>
      <c r="C72" s="20"/>
      <c r="D72" s="82"/>
      <c r="E72" s="82"/>
      <c r="F72" s="42">
        <f>SUM(F73+F80)</f>
        <v>21212</v>
      </c>
      <c r="G72" s="42">
        <f>SUM(G73+G80)</f>
        <v>21241.010000000002</v>
      </c>
      <c r="H72" s="18">
        <f t="shared" si="6"/>
        <v>1.0013676221006977</v>
      </c>
      <c r="I72" s="103"/>
    </row>
    <row r="73" spans="1:9" ht="12.95" customHeight="1" x14ac:dyDescent="0.25">
      <c r="A73" s="265">
        <v>31</v>
      </c>
      <c r="B73" s="266"/>
      <c r="C73" s="267"/>
      <c r="D73" s="79"/>
      <c r="E73" s="79" t="s">
        <v>27</v>
      </c>
      <c r="F73" s="43">
        <f>SUM(F74+F76+F78)</f>
        <v>20150</v>
      </c>
      <c r="G73" s="43">
        <f>SUM(G74+G76+G78)</f>
        <v>20253.510000000002</v>
      </c>
      <c r="H73" s="18">
        <f t="shared" si="6"/>
        <v>1.0051369727047148</v>
      </c>
      <c r="I73" s="103"/>
    </row>
    <row r="74" spans="1:9" ht="12.95" customHeight="1" x14ac:dyDescent="0.25">
      <c r="A74" s="268"/>
      <c r="B74" s="269"/>
      <c r="C74" s="270"/>
      <c r="D74" s="25">
        <v>311</v>
      </c>
      <c r="E74" s="25" t="s">
        <v>109</v>
      </c>
      <c r="F74" s="42">
        <f>SUM(F75)</f>
        <v>17440</v>
      </c>
      <c r="G74" s="42">
        <f>SUM(G75)</f>
        <v>17384.97</v>
      </c>
      <c r="H74" s="18"/>
      <c r="I74" s="103"/>
    </row>
    <row r="75" spans="1:9" ht="12.95" customHeight="1" x14ac:dyDescent="0.25">
      <c r="A75" s="262"/>
      <c r="B75" s="263"/>
      <c r="C75" s="264"/>
      <c r="D75" s="26">
        <v>3111</v>
      </c>
      <c r="E75" s="26" t="s">
        <v>31</v>
      </c>
      <c r="F75" s="45">
        <v>17440</v>
      </c>
      <c r="G75" s="45">
        <v>17384.97</v>
      </c>
      <c r="H75" s="18"/>
      <c r="I75" s="103"/>
    </row>
    <row r="76" spans="1:9" ht="12.95" customHeight="1" x14ac:dyDescent="0.25">
      <c r="A76" s="268"/>
      <c r="B76" s="269"/>
      <c r="C76" s="270"/>
      <c r="D76" s="25">
        <v>312</v>
      </c>
      <c r="E76" s="25" t="s">
        <v>28</v>
      </c>
      <c r="F76" s="42">
        <f>SUM(F77)</f>
        <v>0</v>
      </c>
      <c r="G76" s="42">
        <f>SUM(G77)</f>
        <v>0</v>
      </c>
      <c r="H76" s="18"/>
      <c r="I76" s="103"/>
    </row>
    <row r="77" spans="1:9" ht="12.95" customHeight="1" x14ac:dyDescent="0.25">
      <c r="A77" s="262"/>
      <c r="B77" s="263"/>
      <c r="C77" s="264"/>
      <c r="D77" s="26">
        <v>3121</v>
      </c>
      <c r="E77" s="26" t="s">
        <v>28</v>
      </c>
      <c r="F77" s="45">
        <v>0</v>
      </c>
      <c r="G77" s="45">
        <v>0</v>
      </c>
      <c r="H77" s="18"/>
      <c r="I77" s="103"/>
    </row>
    <row r="78" spans="1:9" ht="12.95" customHeight="1" x14ac:dyDescent="0.25">
      <c r="A78" s="268"/>
      <c r="B78" s="269"/>
      <c r="C78" s="270"/>
      <c r="D78" s="25">
        <v>313</v>
      </c>
      <c r="E78" s="25" t="s">
        <v>34</v>
      </c>
      <c r="F78" s="42">
        <f>SUM(F79)</f>
        <v>2710</v>
      </c>
      <c r="G78" s="42">
        <f>SUM(G79)</f>
        <v>2868.54</v>
      </c>
      <c r="H78" s="18"/>
      <c r="I78" s="103"/>
    </row>
    <row r="79" spans="1:9" ht="12.95" customHeight="1" x14ac:dyDescent="0.25">
      <c r="A79" s="262"/>
      <c r="B79" s="263"/>
      <c r="C79" s="264"/>
      <c r="D79" s="26">
        <v>3132</v>
      </c>
      <c r="E79" s="26" t="s">
        <v>86</v>
      </c>
      <c r="F79" s="45">
        <v>2710</v>
      </c>
      <c r="G79" s="45">
        <v>2868.54</v>
      </c>
      <c r="H79" s="18"/>
      <c r="I79" s="103"/>
    </row>
    <row r="80" spans="1:9" ht="12.95" customHeight="1" x14ac:dyDescent="0.25">
      <c r="A80" s="265">
        <v>32</v>
      </c>
      <c r="B80" s="266"/>
      <c r="C80" s="267"/>
      <c r="D80" s="79"/>
      <c r="E80" s="79" t="s">
        <v>36</v>
      </c>
      <c r="F80" s="43">
        <f>SUM(F81)</f>
        <v>1062</v>
      </c>
      <c r="G80" s="43">
        <f>SUM(G81)</f>
        <v>987.5</v>
      </c>
      <c r="H80" s="18">
        <f t="shared" si="6"/>
        <v>0.92984934086629001</v>
      </c>
      <c r="I80" s="103"/>
    </row>
    <row r="81" spans="1:9" ht="12.95" customHeight="1" x14ac:dyDescent="0.25">
      <c r="A81" s="268"/>
      <c r="B81" s="269"/>
      <c r="C81" s="270"/>
      <c r="D81" s="25">
        <v>321</v>
      </c>
      <c r="E81" s="25" t="s">
        <v>46</v>
      </c>
      <c r="F81" s="42">
        <f>SUM(F83:F83)</f>
        <v>1062</v>
      </c>
      <c r="G81" s="42">
        <f>SUM(G83:G83)</f>
        <v>987.5</v>
      </c>
      <c r="H81" s="18"/>
      <c r="I81" s="103"/>
    </row>
    <row r="82" spans="1:9" ht="12.95" customHeight="1" x14ac:dyDescent="0.25">
      <c r="A82" s="27"/>
      <c r="B82" s="28"/>
      <c r="C82" s="64"/>
      <c r="D82" s="26">
        <v>3211</v>
      </c>
      <c r="E82" s="26" t="s">
        <v>47</v>
      </c>
      <c r="F82" s="45">
        <v>0</v>
      </c>
      <c r="G82" s="45">
        <v>0</v>
      </c>
      <c r="H82" s="18"/>
      <c r="I82" s="103"/>
    </row>
    <row r="83" spans="1:9" ht="12.95" customHeight="1" x14ac:dyDescent="0.25">
      <c r="A83" s="262"/>
      <c r="B83" s="263"/>
      <c r="C83" s="264"/>
      <c r="D83" s="26">
        <v>3212</v>
      </c>
      <c r="E83" s="26" t="s">
        <v>110</v>
      </c>
      <c r="F83" s="45">
        <v>1062</v>
      </c>
      <c r="G83" s="45">
        <v>987.5</v>
      </c>
      <c r="H83" s="18"/>
      <c r="I83" s="103"/>
    </row>
    <row r="84" spans="1:9" ht="12.95" customHeight="1" x14ac:dyDescent="0.25">
      <c r="A84" s="253" t="s">
        <v>111</v>
      </c>
      <c r="B84" s="254"/>
      <c r="C84" s="255"/>
      <c r="D84" s="67"/>
      <c r="E84" s="50" t="s">
        <v>112</v>
      </c>
      <c r="F84" s="40"/>
      <c r="G84" s="40"/>
      <c r="H84" s="18"/>
      <c r="I84" s="103"/>
    </row>
    <row r="85" spans="1:9" ht="12.95" customHeight="1" x14ac:dyDescent="0.25">
      <c r="A85" s="256">
        <v>11</v>
      </c>
      <c r="B85" s="257"/>
      <c r="C85" s="258"/>
      <c r="D85" s="70"/>
      <c r="E85" s="70" t="s">
        <v>24</v>
      </c>
      <c r="F85" s="41">
        <f t="shared" ref="F85:G87" si="7">F86</f>
        <v>956</v>
      </c>
      <c r="G85" s="41">
        <f t="shared" si="7"/>
        <v>955.62</v>
      </c>
      <c r="H85" s="18">
        <f t="shared" si="6"/>
        <v>0.99960251046025106</v>
      </c>
      <c r="I85" s="103"/>
    </row>
    <row r="86" spans="1:9" ht="12.95" customHeight="1" x14ac:dyDescent="0.25">
      <c r="A86" s="280">
        <v>3</v>
      </c>
      <c r="B86" s="281"/>
      <c r="C86" s="282"/>
      <c r="D86" s="82"/>
      <c r="E86" s="82" t="s">
        <v>26</v>
      </c>
      <c r="F86" s="42">
        <f t="shared" si="7"/>
        <v>956</v>
      </c>
      <c r="G86" s="42">
        <f t="shared" si="7"/>
        <v>955.62</v>
      </c>
      <c r="H86" s="18">
        <f t="shared" si="6"/>
        <v>0.99960251046025106</v>
      </c>
      <c r="I86" s="103"/>
    </row>
    <row r="87" spans="1:9" ht="12.95" customHeight="1" x14ac:dyDescent="0.25">
      <c r="A87" s="265">
        <v>31</v>
      </c>
      <c r="B87" s="266"/>
      <c r="C87" s="267"/>
      <c r="D87" s="79"/>
      <c r="E87" s="79" t="s">
        <v>27</v>
      </c>
      <c r="F87" s="43">
        <f t="shared" si="7"/>
        <v>956</v>
      </c>
      <c r="G87" s="43">
        <f t="shared" si="7"/>
        <v>955.62</v>
      </c>
      <c r="H87" s="18">
        <f t="shared" si="6"/>
        <v>0.99960251046025106</v>
      </c>
      <c r="I87" s="103"/>
    </row>
    <row r="88" spans="1:9" ht="12.95" customHeight="1" x14ac:dyDescent="0.25">
      <c r="A88" s="268"/>
      <c r="B88" s="269"/>
      <c r="C88" s="270"/>
      <c r="D88" s="25">
        <v>312</v>
      </c>
      <c r="E88" s="25" t="s">
        <v>28</v>
      </c>
      <c r="F88" s="42">
        <f>SUM(F89)</f>
        <v>956</v>
      </c>
      <c r="G88" s="42">
        <f>SUM(G89)</f>
        <v>955.62</v>
      </c>
      <c r="H88" s="18"/>
      <c r="I88" s="103"/>
    </row>
    <row r="89" spans="1:9" ht="12.95" customHeight="1" x14ac:dyDescent="0.25">
      <c r="A89" s="262"/>
      <c r="B89" s="263"/>
      <c r="C89" s="264"/>
      <c r="D89" s="26">
        <v>3121</v>
      </c>
      <c r="E89" s="26" t="s">
        <v>28</v>
      </c>
      <c r="F89" s="45">
        <v>956</v>
      </c>
      <c r="G89" s="45">
        <v>955.62</v>
      </c>
      <c r="H89" s="18"/>
      <c r="I89" s="103"/>
    </row>
    <row r="90" spans="1:9" ht="12.95" customHeight="1" x14ac:dyDescent="0.25">
      <c r="A90" s="253" t="s">
        <v>180</v>
      </c>
      <c r="B90" s="254"/>
      <c r="C90" s="255"/>
      <c r="D90" s="67"/>
      <c r="E90" s="50" t="s">
        <v>181</v>
      </c>
      <c r="F90" s="40"/>
      <c r="G90" s="40"/>
      <c r="H90" s="18"/>
      <c r="I90" s="103"/>
    </row>
    <row r="91" spans="1:9" ht="12.95" customHeight="1" x14ac:dyDescent="0.25">
      <c r="A91" s="256">
        <v>11</v>
      </c>
      <c r="B91" s="257"/>
      <c r="C91" s="258"/>
      <c r="D91" s="70"/>
      <c r="E91" s="70" t="s">
        <v>24</v>
      </c>
      <c r="F91" s="41">
        <f>F92</f>
        <v>448</v>
      </c>
      <c r="G91" s="41">
        <f>G92</f>
        <v>392</v>
      </c>
      <c r="H91" s="18">
        <f t="shared" ref="H91:H93" si="8">G91/F91</f>
        <v>0.875</v>
      </c>
      <c r="I91" s="103"/>
    </row>
    <row r="92" spans="1:9" ht="12.95" customHeight="1" x14ac:dyDescent="0.25">
      <c r="A92" s="80">
        <v>3</v>
      </c>
      <c r="B92" s="81"/>
      <c r="C92" s="20"/>
      <c r="D92" s="82"/>
      <c r="E92" s="82"/>
      <c r="F92" s="42">
        <f>SUM(F93:F93)</f>
        <v>448</v>
      </c>
      <c r="G92" s="42">
        <f>SUM(G93:G93)</f>
        <v>392</v>
      </c>
      <c r="H92" s="18">
        <f t="shared" si="8"/>
        <v>0.875</v>
      </c>
      <c r="I92" s="103"/>
    </row>
    <row r="93" spans="1:9" ht="12.95" customHeight="1" x14ac:dyDescent="0.25">
      <c r="A93" s="265">
        <v>31</v>
      </c>
      <c r="B93" s="266"/>
      <c r="C93" s="267"/>
      <c r="D93" s="79"/>
      <c r="E93" s="79" t="s">
        <v>27</v>
      </c>
      <c r="F93" s="43">
        <f>SUM(F94)</f>
        <v>448</v>
      </c>
      <c r="G93" s="43">
        <f>SUM(G94)</f>
        <v>392</v>
      </c>
      <c r="H93" s="18">
        <f t="shared" si="8"/>
        <v>0.875</v>
      </c>
      <c r="I93" s="103"/>
    </row>
    <row r="94" spans="1:9" ht="12.95" customHeight="1" x14ac:dyDescent="0.25">
      <c r="A94" s="268"/>
      <c r="B94" s="269"/>
      <c r="C94" s="270"/>
      <c r="D94" s="25">
        <v>312</v>
      </c>
      <c r="E94" s="25" t="s">
        <v>28</v>
      </c>
      <c r="F94" s="42">
        <f>SUM(F95)</f>
        <v>448</v>
      </c>
      <c r="G94" s="42">
        <f>SUM(G95)</f>
        <v>392</v>
      </c>
      <c r="H94" s="18"/>
      <c r="I94" s="103"/>
    </row>
    <row r="95" spans="1:9" ht="12.95" customHeight="1" x14ac:dyDescent="0.25">
      <c r="A95" s="262"/>
      <c r="B95" s="263"/>
      <c r="C95" s="264"/>
      <c r="D95" s="26">
        <v>3121</v>
      </c>
      <c r="E95" s="26" t="s">
        <v>28</v>
      </c>
      <c r="F95" s="45">
        <v>448</v>
      </c>
      <c r="G95" s="45">
        <v>392</v>
      </c>
      <c r="H95" s="18"/>
      <c r="I95" s="103"/>
    </row>
    <row r="96" spans="1:9" ht="12.95" customHeight="1" x14ac:dyDescent="0.25">
      <c r="A96" s="253" t="s">
        <v>117</v>
      </c>
      <c r="B96" s="254"/>
      <c r="C96" s="255"/>
      <c r="D96" s="58"/>
      <c r="E96" s="33" t="s">
        <v>118</v>
      </c>
      <c r="F96" s="40"/>
      <c r="G96" s="40"/>
      <c r="H96" s="18"/>
      <c r="I96" s="103"/>
    </row>
    <row r="97" spans="1:9" ht="12.95" customHeight="1" x14ac:dyDescent="0.25">
      <c r="A97" s="68">
        <v>51</v>
      </c>
      <c r="B97" s="69"/>
      <c r="C97" s="19"/>
      <c r="D97" s="70"/>
      <c r="E97" s="70" t="s">
        <v>18</v>
      </c>
      <c r="F97" s="41">
        <f>F98</f>
        <v>0</v>
      </c>
      <c r="G97" s="41">
        <f>G98</f>
        <v>0</v>
      </c>
      <c r="H97" s="18"/>
      <c r="I97" s="103"/>
    </row>
    <row r="98" spans="1:9" ht="12.95" customHeight="1" x14ac:dyDescent="0.25">
      <c r="A98" s="80">
        <v>3</v>
      </c>
      <c r="B98" s="81"/>
      <c r="C98" s="20"/>
      <c r="D98" s="82"/>
      <c r="E98" s="82"/>
      <c r="F98" s="42">
        <f t="shared" ref="F98" si="9">SUM(F99:F99)</f>
        <v>0</v>
      </c>
      <c r="G98" s="42">
        <f>SUM(G99:G99)</f>
        <v>0</v>
      </c>
      <c r="H98" s="18"/>
      <c r="I98" s="103"/>
    </row>
    <row r="99" spans="1:9" ht="12.95" customHeight="1" x14ac:dyDescent="0.25">
      <c r="A99" s="265">
        <v>32</v>
      </c>
      <c r="B99" s="266"/>
      <c r="C99" s="267"/>
      <c r="D99" s="79"/>
      <c r="E99" s="79" t="s">
        <v>36</v>
      </c>
      <c r="F99" s="43">
        <f>SUM(F100)</f>
        <v>0</v>
      </c>
      <c r="G99" s="43">
        <f>SUM(G100)</f>
        <v>0</v>
      </c>
      <c r="H99" s="18"/>
      <c r="I99" s="103"/>
    </row>
    <row r="100" spans="1:9" ht="12.95" customHeight="1" x14ac:dyDescent="0.25">
      <c r="A100" s="283"/>
      <c r="B100" s="284"/>
      <c r="C100" s="285"/>
      <c r="D100" s="51">
        <v>322</v>
      </c>
      <c r="E100" s="52" t="s">
        <v>37</v>
      </c>
      <c r="F100" s="53">
        <f>SUM(F101:F101)</f>
        <v>0</v>
      </c>
      <c r="G100" s="53">
        <f>SUM(G101:G101)</f>
        <v>0</v>
      </c>
      <c r="H100" s="18"/>
      <c r="I100" s="103"/>
    </row>
    <row r="101" spans="1:9" ht="12.95" customHeight="1" x14ac:dyDescent="0.25">
      <c r="A101" s="21"/>
      <c r="B101" s="22"/>
      <c r="C101" s="23"/>
      <c r="D101" s="54">
        <v>3221</v>
      </c>
      <c r="E101" s="55" t="s">
        <v>90</v>
      </c>
      <c r="F101" s="49">
        <v>0</v>
      </c>
      <c r="G101" s="49">
        <v>0</v>
      </c>
      <c r="H101" s="18"/>
      <c r="I101" s="103"/>
    </row>
    <row r="102" spans="1:9" ht="22.5" customHeight="1" x14ac:dyDescent="0.25">
      <c r="A102" s="253" t="s">
        <v>113</v>
      </c>
      <c r="B102" s="254"/>
      <c r="C102" s="255"/>
      <c r="D102" s="67"/>
      <c r="E102" s="50" t="s">
        <v>183</v>
      </c>
      <c r="F102" s="104">
        <f>SUM(F103,F135,F193,F148,F118)</f>
        <v>2049589</v>
      </c>
      <c r="G102" s="104">
        <f>SUM(G103,G135,G193,G148,G118)</f>
        <v>2057698.0199999998</v>
      </c>
      <c r="H102" s="18">
        <f t="shared" si="6"/>
        <v>1.0039564127246974</v>
      </c>
      <c r="I102" s="103"/>
    </row>
    <row r="103" spans="1:9" ht="12.95" customHeight="1" x14ac:dyDescent="0.25">
      <c r="A103" s="68">
        <v>31</v>
      </c>
      <c r="B103" s="69"/>
      <c r="C103" s="19"/>
      <c r="D103" s="70"/>
      <c r="E103" s="70" t="s">
        <v>22</v>
      </c>
      <c r="F103" s="41">
        <f>F104</f>
        <v>3018</v>
      </c>
      <c r="G103" s="41">
        <f>G104</f>
        <v>3183.44</v>
      </c>
      <c r="H103" s="18">
        <f t="shared" si="6"/>
        <v>1.0548177601060305</v>
      </c>
      <c r="I103" s="103"/>
    </row>
    <row r="104" spans="1:9" ht="12.95" customHeight="1" x14ac:dyDescent="0.25">
      <c r="A104" s="80">
        <v>3</v>
      </c>
      <c r="B104" s="81"/>
      <c r="C104" s="20"/>
      <c r="D104" s="82"/>
      <c r="E104" s="82"/>
      <c r="F104" s="42">
        <f>SUM(F105,F115)</f>
        <v>3018</v>
      </c>
      <c r="G104" s="42">
        <f>SUM(G105,G115)</f>
        <v>3183.44</v>
      </c>
      <c r="H104" s="18">
        <f t="shared" ref="H104:H137" si="10">G104/F104</f>
        <v>1.0548177601060305</v>
      </c>
      <c r="I104" s="103"/>
    </row>
    <row r="105" spans="1:9" ht="12.95" customHeight="1" x14ac:dyDescent="0.25">
      <c r="A105" s="265">
        <v>32</v>
      </c>
      <c r="B105" s="266"/>
      <c r="C105" s="267"/>
      <c r="D105" s="79"/>
      <c r="E105" s="79" t="s">
        <v>36</v>
      </c>
      <c r="F105" s="43">
        <f>SUM(F106,F110)</f>
        <v>3000</v>
      </c>
      <c r="G105" s="43">
        <f>SUM(G106,G110)</f>
        <v>3165.16</v>
      </c>
      <c r="H105" s="18">
        <f t="shared" si="10"/>
        <v>1.0550533333333332</v>
      </c>
      <c r="I105" s="103"/>
    </row>
    <row r="106" spans="1:9" ht="12.95" customHeight="1" x14ac:dyDescent="0.25">
      <c r="A106" s="80"/>
      <c r="B106" s="81"/>
      <c r="C106" s="20"/>
      <c r="D106" s="82">
        <v>322</v>
      </c>
      <c r="E106" s="82" t="s">
        <v>37</v>
      </c>
      <c r="F106" s="42">
        <f>SUM(F107:F109)</f>
        <v>2200</v>
      </c>
      <c r="G106" s="42">
        <f>SUM(G107:G109)</f>
        <v>2365.16</v>
      </c>
      <c r="H106" s="18"/>
      <c r="I106" s="103"/>
    </row>
    <row r="107" spans="1:9" ht="12.95" customHeight="1" x14ac:dyDescent="0.25">
      <c r="A107" s="21"/>
      <c r="B107" s="22"/>
      <c r="C107" s="23"/>
      <c r="D107" s="24">
        <v>3221</v>
      </c>
      <c r="E107" s="24" t="s">
        <v>114</v>
      </c>
      <c r="F107" s="45">
        <v>1850</v>
      </c>
      <c r="G107" s="45">
        <v>2000</v>
      </c>
      <c r="H107" s="18"/>
      <c r="I107" s="103"/>
    </row>
    <row r="108" spans="1:9" ht="12.95" customHeight="1" x14ac:dyDescent="0.25">
      <c r="A108" s="21"/>
      <c r="B108" s="22"/>
      <c r="C108" s="23"/>
      <c r="D108" s="24">
        <v>3224</v>
      </c>
      <c r="E108" s="24" t="s">
        <v>115</v>
      </c>
      <c r="F108" s="45">
        <v>50</v>
      </c>
      <c r="G108" s="45">
        <v>65.16</v>
      </c>
      <c r="H108" s="18"/>
      <c r="I108" s="103"/>
    </row>
    <row r="109" spans="1:9" ht="12.95" customHeight="1" x14ac:dyDescent="0.25">
      <c r="A109" s="21"/>
      <c r="B109" s="22"/>
      <c r="C109" s="23"/>
      <c r="D109" s="24">
        <v>3227</v>
      </c>
      <c r="E109" s="24" t="s">
        <v>148</v>
      </c>
      <c r="F109" s="45">
        <v>300</v>
      </c>
      <c r="G109" s="45">
        <v>300</v>
      </c>
      <c r="H109" s="18"/>
      <c r="I109" s="103"/>
    </row>
    <row r="110" spans="1:9" ht="12.95" customHeight="1" x14ac:dyDescent="0.25">
      <c r="A110" s="283"/>
      <c r="B110" s="284"/>
      <c r="C110" s="285"/>
      <c r="D110" s="25">
        <v>323</v>
      </c>
      <c r="E110" s="25" t="s">
        <v>40</v>
      </c>
      <c r="F110" s="42">
        <f>SUM(F111:F114)</f>
        <v>800</v>
      </c>
      <c r="G110" s="42">
        <f>SUM(G111:G114)</f>
        <v>800</v>
      </c>
      <c r="H110" s="18"/>
      <c r="I110" s="103"/>
    </row>
    <row r="111" spans="1:9" ht="12.95" customHeight="1" x14ac:dyDescent="0.25">
      <c r="A111" s="21"/>
      <c r="B111" s="22"/>
      <c r="C111" s="29"/>
      <c r="D111" s="26">
        <v>3231</v>
      </c>
      <c r="E111" s="26" t="s">
        <v>41</v>
      </c>
      <c r="F111" s="45">
        <v>200</v>
      </c>
      <c r="G111" s="45">
        <v>200</v>
      </c>
      <c r="H111" s="18"/>
      <c r="I111" s="103"/>
    </row>
    <row r="112" spans="1:9" ht="12.95" customHeight="1" x14ac:dyDescent="0.25">
      <c r="A112" s="21"/>
      <c r="B112" s="22"/>
      <c r="C112" s="29"/>
      <c r="D112" s="26">
        <v>3232</v>
      </c>
      <c r="E112" s="26" t="s">
        <v>116</v>
      </c>
      <c r="F112" s="45">
        <v>100</v>
      </c>
      <c r="G112" s="45">
        <v>100</v>
      </c>
      <c r="H112" s="18"/>
      <c r="I112" s="103"/>
    </row>
    <row r="113" spans="1:9" ht="12.95" customHeight="1" x14ac:dyDescent="0.25">
      <c r="A113" s="21"/>
      <c r="B113" s="22"/>
      <c r="C113" s="23"/>
      <c r="D113" s="26">
        <v>3234</v>
      </c>
      <c r="E113" s="26" t="s">
        <v>43</v>
      </c>
      <c r="F113" s="45">
        <v>500</v>
      </c>
      <c r="G113" s="45">
        <v>500</v>
      </c>
      <c r="H113" s="18"/>
      <c r="I113" s="103"/>
    </row>
    <row r="114" spans="1:9" ht="12.95" customHeight="1" x14ac:dyDescent="0.25">
      <c r="A114" s="21"/>
      <c r="B114" s="22"/>
      <c r="C114" s="23"/>
      <c r="D114" s="30">
        <v>3237</v>
      </c>
      <c r="E114" s="30" t="s">
        <v>44</v>
      </c>
      <c r="F114" s="45">
        <v>0</v>
      </c>
      <c r="G114" s="45">
        <v>0</v>
      </c>
      <c r="H114" s="18"/>
      <c r="I114" s="103"/>
    </row>
    <row r="115" spans="1:9" ht="12.95" customHeight="1" x14ac:dyDescent="0.25">
      <c r="A115" s="265">
        <v>34</v>
      </c>
      <c r="B115" s="266"/>
      <c r="C115" s="267"/>
      <c r="D115" s="79"/>
      <c r="E115" s="79" t="s">
        <v>66</v>
      </c>
      <c r="F115" s="43">
        <f t="shared" ref="F115" si="11">SUM(F116)</f>
        <v>18</v>
      </c>
      <c r="G115" s="43">
        <f>SUM(G116)</f>
        <v>18.28</v>
      </c>
      <c r="H115" s="18">
        <f>G115/F115</f>
        <v>1.0155555555555555</v>
      </c>
      <c r="I115" s="103"/>
    </row>
    <row r="116" spans="1:9" ht="12.95" customHeight="1" x14ac:dyDescent="0.25">
      <c r="A116" s="268"/>
      <c r="B116" s="269"/>
      <c r="C116" s="270"/>
      <c r="D116" s="51">
        <v>343</v>
      </c>
      <c r="E116" s="52" t="s">
        <v>67</v>
      </c>
      <c r="F116" s="53">
        <f>SUM(F117)</f>
        <v>18</v>
      </c>
      <c r="G116" s="53">
        <f>SUM(G117)</f>
        <v>18.28</v>
      </c>
      <c r="H116" s="18"/>
      <c r="I116" s="103"/>
    </row>
    <row r="117" spans="1:9" ht="12.95" customHeight="1" x14ac:dyDescent="0.25">
      <c r="A117" s="262"/>
      <c r="B117" s="263"/>
      <c r="C117" s="264"/>
      <c r="D117" s="54">
        <v>3431</v>
      </c>
      <c r="E117" s="55" t="s">
        <v>107</v>
      </c>
      <c r="F117" s="49">
        <v>18</v>
      </c>
      <c r="G117" s="49">
        <v>18.28</v>
      </c>
      <c r="H117" s="18"/>
      <c r="I117" s="103"/>
    </row>
    <row r="118" spans="1:9" ht="12.95" customHeight="1" x14ac:dyDescent="0.25">
      <c r="A118" s="68">
        <v>43</v>
      </c>
      <c r="B118" s="69"/>
      <c r="C118" s="19"/>
      <c r="D118" s="70"/>
      <c r="E118" s="70" t="s">
        <v>45</v>
      </c>
      <c r="F118" s="41">
        <f>F119</f>
        <v>18874</v>
      </c>
      <c r="G118" s="41">
        <f>G119</f>
        <v>18541.73</v>
      </c>
      <c r="H118" s="18">
        <f t="shared" ref="H118:H120" si="12">G118/F118</f>
        <v>0.98239535869450034</v>
      </c>
      <c r="I118" s="103"/>
    </row>
    <row r="119" spans="1:9" ht="12.95" customHeight="1" x14ac:dyDescent="0.25">
      <c r="A119" s="80">
        <v>3</v>
      </c>
      <c r="B119" s="81"/>
      <c r="C119" s="20"/>
      <c r="D119" s="82"/>
      <c r="E119" s="82"/>
      <c r="F119" s="42">
        <f>SUM(F120,F130)</f>
        <v>18874</v>
      </c>
      <c r="G119" s="42">
        <f>SUM(G120,G130)</f>
        <v>18541.73</v>
      </c>
      <c r="H119" s="18">
        <f t="shared" si="12"/>
        <v>0.98239535869450034</v>
      </c>
      <c r="I119" s="103"/>
    </row>
    <row r="120" spans="1:9" ht="12.95" customHeight="1" x14ac:dyDescent="0.25">
      <c r="A120" s="265">
        <v>32</v>
      </c>
      <c r="B120" s="266"/>
      <c r="C120" s="267"/>
      <c r="D120" s="79"/>
      <c r="E120" s="79" t="s">
        <v>36</v>
      </c>
      <c r="F120" s="43">
        <f>SUM(F121,F123,F127,F130,F132)</f>
        <v>18874</v>
      </c>
      <c r="G120" s="43">
        <f>SUM(G121,G123,G127,G130,G132)</f>
        <v>18541.73</v>
      </c>
      <c r="H120" s="18">
        <f t="shared" si="12"/>
        <v>0.98239535869450034</v>
      </c>
      <c r="I120" s="103"/>
    </row>
    <row r="121" spans="1:9" ht="12.95" customHeight="1" x14ac:dyDescent="0.25">
      <c r="A121" s="268"/>
      <c r="B121" s="269"/>
      <c r="C121" s="270"/>
      <c r="D121" s="25">
        <v>321</v>
      </c>
      <c r="E121" s="25" t="s">
        <v>46</v>
      </c>
      <c r="F121" s="42">
        <f>SUM(F122)</f>
        <v>1854</v>
      </c>
      <c r="G121" s="42">
        <f>SUM(G122)</f>
        <v>1077.55</v>
      </c>
      <c r="H121" s="18"/>
      <c r="I121" s="103"/>
    </row>
    <row r="122" spans="1:9" ht="12.95" customHeight="1" x14ac:dyDescent="0.25">
      <c r="A122" s="27"/>
      <c r="B122" s="28"/>
      <c r="C122" s="64"/>
      <c r="D122" s="26">
        <v>3211</v>
      </c>
      <c r="E122" s="26" t="s">
        <v>47</v>
      </c>
      <c r="F122" s="45">
        <v>1854</v>
      </c>
      <c r="G122" s="45">
        <v>1077.55</v>
      </c>
      <c r="H122" s="18"/>
      <c r="I122" s="103"/>
    </row>
    <row r="123" spans="1:9" ht="12.95" customHeight="1" x14ac:dyDescent="0.25">
      <c r="A123" s="80"/>
      <c r="B123" s="81"/>
      <c r="C123" s="20"/>
      <c r="D123" s="82">
        <v>322</v>
      </c>
      <c r="E123" s="82" t="s">
        <v>37</v>
      </c>
      <c r="F123" s="42">
        <f>SUM(F124:F126)</f>
        <v>4457</v>
      </c>
      <c r="G123" s="42">
        <f>SUM(G124:G126)</f>
        <v>4757.4299999999994</v>
      </c>
      <c r="H123" s="18"/>
      <c r="I123" s="103"/>
    </row>
    <row r="124" spans="1:9" ht="12.95" customHeight="1" x14ac:dyDescent="0.25">
      <c r="A124" s="21"/>
      <c r="B124" s="22"/>
      <c r="C124" s="23"/>
      <c r="D124" s="24">
        <v>3221</v>
      </c>
      <c r="E124" s="24" t="s">
        <v>114</v>
      </c>
      <c r="F124" s="45">
        <v>4050</v>
      </c>
      <c r="G124" s="45">
        <v>4257.6499999999996</v>
      </c>
      <c r="H124" s="18"/>
      <c r="I124" s="103"/>
    </row>
    <row r="125" spans="1:9" ht="12.95" customHeight="1" x14ac:dyDescent="0.25">
      <c r="A125" s="21"/>
      <c r="B125" s="22"/>
      <c r="C125" s="23"/>
      <c r="D125" s="24">
        <v>3222</v>
      </c>
      <c r="E125" s="24" t="s">
        <v>48</v>
      </c>
      <c r="F125" s="45">
        <v>226</v>
      </c>
      <c r="G125" s="45">
        <v>318</v>
      </c>
      <c r="H125" s="18"/>
      <c r="I125" s="103"/>
    </row>
    <row r="126" spans="1:9" ht="12.95" customHeight="1" x14ac:dyDescent="0.25">
      <c r="A126" s="21"/>
      <c r="B126" s="22"/>
      <c r="C126" s="23"/>
      <c r="D126" s="24">
        <v>3225</v>
      </c>
      <c r="E126" s="24" t="s">
        <v>54</v>
      </c>
      <c r="F126" s="45">
        <v>181</v>
      </c>
      <c r="G126" s="45">
        <v>181.78</v>
      </c>
      <c r="H126" s="18"/>
      <c r="I126" s="103"/>
    </row>
    <row r="127" spans="1:9" ht="12.95" customHeight="1" x14ac:dyDescent="0.25">
      <c r="A127" s="283"/>
      <c r="B127" s="284"/>
      <c r="C127" s="285"/>
      <c r="D127" s="25">
        <v>323</v>
      </c>
      <c r="E127" s="25" t="s">
        <v>40</v>
      </c>
      <c r="F127" s="42">
        <f>SUM(F128:F129)</f>
        <v>633</v>
      </c>
      <c r="G127" s="42">
        <f>SUM(G128:G129)</f>
        <v>577.75</v>
      </c>
      <c r="H127" s="18"/>
      <c r="I127" s="103"/>
    </row>
    <row r="128" spans="1:9" ht="12.95" customHeight="1" x14ac:dyDescent="0.25">
      <c r="A128" s="21"/>
      <c r="B128" s="22"/>
      <c r="C128" s="29"/>
      <c r="D128" s="26">
        <v>3231</v>
      </c>
      <c r="E128" s="26" t="s">
        <v>41</v>
      </c>
      <c r="F128" s="45">
        <v>250</v>
      </c>
      <c r="G128" s="45">
        <v>250</v>
      </c>
      <c r="H128" s="18"/>
      <c r="I128" s="103"/>
    </row>
    <row r="129" spans="1:9" ht="12.95" customHeight="1" x14ac:dyDescent="0.25">
      <c r="A129" s="21"/>
      <c r="B129" s="22"/>
      <c r="C129" s="29"/>
      <c r="D129" s="26">
        <v>3232</v>
      </c>
      <c r="E129" s="26" t="s">
        <v>116</v>
      </c>
      <c r="F129" s="45">
        <v>383</v>
      </c>
      <c r="G129" s="45">
        <v>327.75</v>
      </c>
      <c r="H129" s="18"/>
      <c r="I129" s="103"/>
    </row>
    <row r="130" spans="1:9" ht="12.95" customHeight="1" x14ac:dyDescent="0.25">
      <c r="A130" s="268"/>
      <c r="B130" s="269"/>
      <c r="C130" s="270"/>
      <c r="D130" s="51">
        <v>324</v>
      </c>
      <c r="E130" s="52" t="s">
        <v>156</v>
      </c>
      <c r="F130" s="53">
        <f t="shared" ref="F130:G130" si="13">SUM(F131)</f>
        <v>0</v>
      </c>
      <c r="G130" s="53">
        <f t="shared" si="13"/>
        <v>0</v>
      </c>
      <c r="H130" s="18"/>
      <c r="I130" s="103"/>
    </row>
    <row r="131" spans="1:9" ht="12.95" customHeight="1" x14ac:dyDescent="0.25">
      <c r="A131" s="262"/>
      <c r="B131" s="263"/>
      <c r="C131" s="264"/>
      <c r="D131" s="54">
        <v>3241</v>
      </c>
      <c r="E131" s="55" t="s">
        <v>157</v>
      </c>
      <c r="F131" s="49">
        <v>0</v>
      </c>
      <c r="G131" s="49">
        <v>0</v>
      </c>
      <c r="H131" s="18"/>
      <c r="I131" s="103"/>
    </row>
    <row r="132" spans="1:9" ht="12.95" customHeight="1" x14ac:dyDescent="0.25">
      <c r="A132" s="268"/>
      <c r="B132" s="269"/>
      <c r="C132" s="270"/>
      <c r="D132" s="51">
        <v>329</v>
      </c>
      <c r="E132" s="52" t="s">
        <v>104</v>
      </c>
      <c r="F132" s="53">
        <f>SUM(F133:F134)</f>
        <v>11930</v>
      </c>
      <c r="G132" s="53">
        <f>SUM(G133:G134)</f>
        <v>12129</v>
      </c>
      <c r="H132" s="18"/>
      <c r="I132" s="103"/>
    </row>
    <row r="133" spans="1:9" ht="12.95" customHeight="1" x14ac:dyDescent="0.25">
      <c r="A133" s="262"/>
      <c r="B133" s="263"/>
      <c r="C133" s="264"/>
      <c r="D133" s="97">
        <v>3291</v>
      </c>
      <c r="E133" s="60" t="s">
        <v>105</v>
      </c>
      <c r="F133" s="98">
        <v>0</v>
      </c>
      <c r="G133" s="98">
        <v>0</v>
      </c>
      <c r="H133" s="18"/>
      <c r="I133" s="103"/>
    </row>
    <row r="134" spans="1:9" ht="12.95" customHeight="1" x14ac:dyDescent="0.25">
      <c r="A134" s="27"/>
      <c r="B134" s="28"/>
      <c r="C134" s="64"/>
      <c r="D134" s="97">
        <v>3299</v>
      </c>
      <c r="E134" s="60" t="s">
        <v>89</v>
      </c>
      <c r="F134" s="98">
        <v>11930</v>
      </c>
      <c r="G134" s="98">
        <v>12129</v>
      </c>
      <c r="H134" s="18"/>
      <c r="I134" s="103"/>
    </row>
    <row r="135" spans="1:9" ht="12.95" customHeight="1" x14ac:dyDescent="0.25">
      <c r="A135" s="68">
        <v>51</v>
      </c>
      <c r="B135" s="69"/>
      <c r="C135" s="19"/>
      <c r="D135" s="70"/>
      <c r="E135" s="70" t="s">
        <v>18</v>
      </c>
      <c r="F135" s="41">
        <f>F136</f>
        <v>30340</v>
      </c>
      <c r="G135" s="41">
        <f>G136</f>
        <v>28324.75</v>
      </c>
      <c r="H135" s="18">
        <f t="shared" si="10"/>
        <v>0.93357778510217537</v>
      </c>
      <c r="I135" s="103"/>
    </row>
    <row r="136" spans="1:9" ht="12.95" customHeight="1" x14ac:dyDescent="0.25">
      <c r="A136" s="80">
        <v>3</v>
      </c>
      <c r="B136" s="81"/>
      <c r="C136" s="20"/>
      <c r="D136" s="82"/>
      <c r="E136" s="82"/>
      <c r="F136" s="42">
        <f t="shared" ref="F136" si="14">SUM(F137:F137)</f>
        <v>30340</v>
      </c>
      <c r="G136" s="42">
        <f>SUM(G137)</f>
        <v>28324.75</v>
      </c>
      <c r="H136" s="18">
        <f t="shared" si="10"/>
        <v>0.93357778510217537</v>
      </c>
      <c r="I136" s="103"/>
    </row>
    <row r="137" spans="1:9" ht="12.95" customHeight="1" x14ac:dyDescent="0.25">
      <c r="A137" s="265">
        <v>32</v>
      </c>
      <c r="B137" s="266"/>
      <c r="C137" s="267"/>
      <c r="D137" s="79"/>
      <c r="E137" s="79" t="s">
        <v>36</v>
      </c>
      <c r="F137" s="43">
        <f>SUM(F138,F140)</f>
        <v>30340</v>
      </c>
      <c r="G137" s="43">
        <f>SUM(G138,G140)</f>
        <v>28324.75</v>
      </c>
      <c r="H137" s="18">
        <f t="shared" si="10"/>
        <v>0.93357778510217537</v>
      </c>
      <c r="I137" s="103"/>
    </row>
    <row r="138" spans="1:9" ht="12.95" customHeight="1" x14ac:dyDescent="0.25">
      <c r="A138" s="283"/>
      <c r="B138" s="284"/>
      <c r="C138" s="285"/>
      <c r="D138" s="25">
        <v>321</v>
      </c>
      <c r="E138" s="25" t="s">
        <v>46</v>
      </c>
      <c r="F138" s="42">
        <f>SUM(F139)</f>
        <v>23000</v>
      </c>
      <c r="G138" s="42">
        <f>SUM(G139)</f>
        <v>24781.17</v>
      </c>
      <c r="H138" s="18"/>
      <c r="I138" s="103"/>
    </row>
    <row r="139" spans="1:9" ht="12.95" customHeight="1" x14ac:dyDescent="0.25">
      <c r="A139" s="21"/>
      <c r="B139" s="22"/>
      <c r="C139" s="23"/>
      <c r="D139" s="26">
        <v>3213</v>
      </c>
      <c r="E139" s="26" t="s">
        <v>51</v>
      </c>
      <c r="F139" s="45">
        <v>23000</v>
      </c>
      <c r="G139" s="45">
        <v>24781.17</v>
      </c>
      <c r="H139" s="18"/>
      <c r="I139" s="103"/>
    </row>
    <row r="140" spans="1:9" ht="12.95" customHeight="1" x14ac:dyDescent="0.25">
      <c r="A140" s="283"/>
      <c r="B140" s="284"/>
      <c r="C140" s="285"/>
      <c r="D140" s="25">
        <v>322</v>
      </c>
      <c r="E140" s="25" t="s">
        <v>37</v>
      </c>
      <c r="F140" s="42">
        <f>SUM(F142,F141)</f>
        <v>7340</v>
      </c>
      <c r="G140" s="42">
        <f>SUM(G142,G141)</f>
        <v>3543.58</v>
      </c>
      <c r="H140" s="18"/>
      <c r="I140" s="103"/>
    </row>
    <row r="141" spans="1:9" ht="12.95" customHeight="1" x14ac:dyDescent="0.25">
      <c r="A141" s="21"/>
      <c r="B141" s="22"/>
      <c r="C141" s="23"/>
      <c r="D141" s="24">
        <v>3221</v>
      </c>
      <c r="E141" s="24" t="s">
        <v>114</v>
      </c>
      <c r="F141" s="45">
        <v>7340</v>
      </c>
      <c r="G141" s="45">
        <v>3543.58</v>
      </c>
      <c r="H141" s="18"/>
      <c r="I141" s="103"/>
    </row>
    <row r="142" spans="1:9" ht="12.95" customHeight="1" x14ac:dyDescent="0.25">
      <c r="A142" s="21"/>
      <c r="B142" s="22"/>
      <c r="C142" s="23"/>
      <c r="D142" s="26">
        <v>3225</v>
      </c>
      <c r="E142" s="26" t="s">
        <v>101</v>
      </c>
      <c r="F142" s="45">
        <v>0</v>
      </c>
      <c r="G142" s="45">
        <v>0</v>
      </c>
      <c r="H142" s="18"/>
      <c r="I142" s="103"/>
    </row>
    <row r="143" spans="1:9" ht="12.95" customHeight="1" x14ac:dyDescent="0.25">
      <c r="A143" s="271">
        <v>4</v>
      </c>
      <c r="B143" s="272"/>
      <c r="C143" s="273"/>
      <c r="D143" s="73"/>
      <c r="E143" s="73" t="s">
        <v>71</v>
      </c>
      <c r="F143" s="47">
        <f>SUM(F144)</f>
        <v>0</v>
      </c>
      <c r="G143" s="47">
        <f>SUM(G144)</f>
        <v>0</v>
      </c>
      <c r="H143" s="18"/>
      <c r="I143" s="103"/>
    </row>
    <row r="144" spans="1:9" ht="12.95" customHeight="1" x14ac:dyDescent="0.25">
      <c r="A144" s="265">
        <v>42</v>
      </c>
      <c r="B144" s="266"/>
      <c r="C144" s="267"/>
      <c r="D144" s="79"/>
      <c r="E144" s="79" t="s">
        <v>72</v>
      </c>
      <c r="F144" s="48">
        <v>0</v>
      </c>
      <c r="G144" s="48">
        <f>SUM(G146:G147)</f>
        <v>0</v>
      </c>
      <c r="H144" s="18"/>
      <c r="I144" s="103"/>
    </row>
    <row r="145" spans="1:9" ht="12.95" customHeight="1" x14ac:dyDescent="0.25">
      <c r="A145" s="80"/>
      <c r="B145" s="81"/>
      <c r="C145" s="20"/>
      <c r="D145" s="82">
        <v>422</v>
      </c>
      <c r="E145" s="82" t="s">
        <v>73</v>
      </c>
      <c r="F145" s="42">
        <v>0</v>
      </c>
      <c r="G145" s="42">
        <f>SUM(G146:G147)</f>
        <v>0</v>
      </c>
      <c r="H145" s="18"/>
      <c r="I145" s="103"/>
    </row>
    <row r="146" spans="1:9" ht="12.95" customHeight="1" x14ac:dyDescent="0.25">
      <c r="A146" s="277"/>
      <c r="B146" s="278"/>
      <c r="C146" s="279"/>
      <c r="D146" s="34">
        <v>4222</v>
      </c>
      <c r="E146" s="57" t="s">
        <v>75</v>
      </c>
      <c r="F146" s="49">
        <v>0</v>
      </c>
      <c r="G146" s="49">
        <v>0</v>
      </c>
      <c r="H146" s="18"/>
      <c r="I146" s="103"/>
    </row>
    <row r="147" spans="1:9" ht="12.95" customHeight="1" x14ac:dyDescent="0.25">
      <c r="A147" s="277"/>
      <c r="B147" s="278"/>
      <c r="C147" s="279"/>
      <c r="D147" s="34">
        <v>4226</v>
      </c>
      <c r="E147" s="57" t="s">
        <v>146</v>
      </c>
      <c r="F147" s="49">
        <v>0</v>
      </c>
      <c r="G147" s="49">
        <v>0</v>
      </c>
      <c r="H147" s="18"/>
      <c r="I147" s="103"/>
    </row>
    <row r="148" spans="1:9" ht="12.95" customHeight="1" x14ac:dyDescent="0.25">
      <c r="A148" s="68">
        <v>52</v>
      </c>
      <c r="B148" s="69"/>
      <c r="C148" s="19"/>
      <c r="D148" s="70"/>
      <c r="E148" s="70" t="s">
        <v>29</v>
      </c>
      <c r="F148" s="41">
        <f>SUM(F149+F186)</f>
        <v>1986721</v>
      </c>
      <c r="G148" s="41">
        <f>SUM(G149+G186)</f>
        <v>1997453.4799999997</v>
      </c>
      <c r="H148" s="18">
        <f t="shared" ref="H148:H150" si="15">G148/F148</f>
        <v>1.0054021072913608</v>
      </c>
      <c r="I148" s="103"/>
    </row>
    <row r="149" spans="1:9" ht="12.95" customHeight="1" x14ac:dyDescent="0.25">
      <c r="A149" s="80">
        <v>3</v>
      </c>
      <c r="B149" s="81"/>
      <c r="C149" s="20"/>
      <c r="D149" s="82"/>
      <c r="E149" s="82"/>
      <c r="F149" s="42">
        <f>SUM(F150+F159+F177+F180+F183)</f>
        <v>1974912</v>
      </c>
      <c r="G149" s="42">
        <f>SUM(G150+G159+G177+G180+G183)</f>
        <v>1985699.5299999998</v>
      </c>
      <c r="H149" s="18">
        <f t="shared" si="15"/>
        <v>1.0054622838891047</v>
      </c>
      <c r="I149" s="103"/>
    </row>
    <row r="150" spans="1:9" ht="12.95" customHeight="1" x14ac:dyDescent="0.25">
      <c r="A150" s="286">
        <v>31</v>
      </c>
      <c r="B150" s="287"/>
      <c r="C150" s="288"/>
      <c r="D150" s="79"/>
      <c r="E150" s="79" t="s">
        <v>27</v>
      </c>
      <c r="F150" s="43">
        <f>SUM(F151+F155+F157)</f>
        <v>1747459</v>
      </c>
      <c r="G150" s="43">
        <f>SUM(G151+G155+G157)</f>
        <v>1755073.2399999998</v>
      </c>
      <c r="H150" s="18">
        <f t="shared" si="15"/>
        <v>1.0043573211159746</v>
      </c>
      <c r="I150" s="103"/>
    </row>
    <row r="151" spans="1:9" ht="12.95" customHeight="1" x14ac:dyDescent="0.25">
      <c r="A151" s="80"/>
      <c r="B151" s="81"/>
      <c r="C151" s="20"/>
      <c r="D151" s="82">
        <v>311</v>
      </c>
      <c r="E151" s="82" t="s">
        <v>30</v>
      </c>
      <c r="F151" s="44">
        <f>SUM(F152:F154)</f>
        <v>1443500</v>
      </c>
      <c r="G151" s="44">
        <f>SUM(G152:G154)</f>
        <v>1447145.95</v>
      </c>
      <c r="H151" s="18"/>
      <c r="I151" s="103"/>
    </row>
    <row r="152" spans="1:9" ht="12.95" customHeight="1" x14ac:dyDescent="0.25">
      <c r="A152" s="21"/>
      <c r="B152" s="22"/>
      <c r="C152" s="23"/>
      <c r="D152" s="24">
        <v>3111</v>
      </c>
      <c r="E152" s="24" t="s">
        <v>31</v>
      </c>
      <c r="F152" s="45">
        <v>1400000</v>
      </c>
      <c r="G152" s="45">
        <v>1401664.18</v>
      </c>
      <c r="H152" s="18"/>
      <c r="I152" s="103"/>
    </row>
    <row r="153" spans="1:9" ht="12.95" customHeight="1" x14ac:dyDescent="0.25">
      <c r="A153" s="21"/>
      <c r="B153" s="22"/>
      <c r="C153" s="23"/>
      <c r="D153" s="24">
        <v>3113</v>
      </c>
      <c r="E153" s="24" t="s">
        <v>32</v>
      </c>
      <c r="F153" s="46">
        <v>22200</v>
      </c>
      <c r="G153" s="46">
        <v>23934.93</v>
      </c>
      <c r="H153" s="18"/>
      <c r="I153" s="103"/>
    </row>
    <row r="154" spans="1:9" ht="12.95" customHeight="1" x14ac:dyDescent="0.25">
      <c r="A154" s="21"/>
      <c r="B154" s="22"/>
      <c r="C154" s="23"/>
      <c r="D154" s="24">
        <v>3114</v>
      </c>
      <c r="E154" s="24" t="s">
        <v>33</v>
      </c>
      <c r="F154" s="46">
        <v>21300</v>
      </c>
      <c r="G154" s="46">
        <v>21546.84</v>
      </c>
      <c r="H154" s="18"/>
      <c r="I154" s="103"/>
    </row>
    <row r="155" spans="1:9" ht="12.95" customHeight="1" x14ac:dyDescent="0.25">
      <c r="A155" s="80"/>
      <c r="B155" s="81"/>
      <c r="C155" s="20"/>
      <c r="D155" s="82">
        <v>312</v>
      </c>
      <c r="E155" s="82" t="s">
        <v>28</v>
      </c>
      <c r="F155" s="44">
        <f t="shared" ref="F155:G155" si="16">SUM(F156)</f>
        <v>66000</v>
      </c>
      <c r="G155" s="44">
        <f t="shared" si="16"/>
        <v>69148.179999999993</v>
      </c>
      <c r="H155" s="18"/>
      <c r="I155" s="103"/>
    </row>
    <row r="156" spans="1:9" ht="12.95" customHeight="1" x14ac:dyDescent="0.25">
      <c r="A156" s="21"/>
      <c r="B156" s="22"/>
      <c r="C156" s="23"/>
      <c r="D156" s="24">
        <v>3121</v>
      </c>
      <c r="E156" s="24" t="s">
        <v>28</v>
      </c>
      <c r="F156" s="45">
        <v>66000</v>
      </c>
      <c r="G156" s="45">
        <v>69148.179999999993</v>
      </c>
      <c r="H156" s="18"/>
      <c r="I156" s="103"/>
    </row>
    <row r="157" spans="1:9" ht="12.95" customHeight="1" x14ac:dyDescent="0.25">
      <c r="A157" s="80"/>
      <c r="B157" s="81"/>
      <c r="C157" s="20"/>
      <c r="D157" s="82">
        <v>313</v>
      </c>
      <c r="E157" s="82" t="s">
        <v>34</v>
      </c>
      <c r="F157" s="44">
        <f>SUM(F158:F158)</f>
        <v>237959</v>
      </c>
      <c r="G157" s="44">
        <f>SUM(G158:G158)</f>
        <v>238779.11</v>
      </c>
      <c r="H157" s="18"/>
      <c r="I157" s="103"/>
    </row>
    <row r="158" spans="1:9" ht="12.95" customHeight="1" x14ac:dyDescent="0.25">
      <c r="A158" s="21"/>
      <c r="B158" s="22"/>
      <c r="C158" s="23"/>
      <c r="D158" s="24">
        <v>3132</v>
      </c>
      <c r="E158" s="24" t="s">
        <v>86</v>
      </c>
      <c r="F158" s="45">
        <v>237959</v>
      </c>
      <c r="G158" s="45">
        <v>238779.11</v>
      </c>
      <c r="H158" s="18"/>
      <c r="I158" s="103"/>
    </row>
    <row r="159" spans="1:9" ht="12.95" customHeight="1" x14ac:dyDescent="0.25">
      <c r="A159" s="265">
        <v>32</v>
      </c>
      <c r="B159" s="266"/>
      <c r="C159" s="267"/>
      <c r="D159" s="79"/>
      <c r="E159" s="79" t="s">
        <v>36</v>
      </c>
      <c r="F159" s="43">
        <f>SUM(F160,F164,F168,F171,F173)</f>
        <v>197883</v>
      </c>
      <c r="G159" s="43">
        <f>SUM(G160,G164,G168,G171,G173)</f>
        <v>200827.83</v>
      </c>
      <c r="H159" s="18">
        <f t="shared" ref="H159" si="17">G159/F159</f>
        <v>1.0148816725034489</v>
      </c>
      <c r="I159" s="103"/>
    </row>
    <row r="160" spans="1:9" ht="12.95" customHeight="1" x14ac:dyDescent="0.25">
      <c r="A160" s="80"/>
      <c r="B160" s="81"/>
      <c r="C160" s="20"/>
      <c r="D160" s="82">
        <v>321</v>
      </c>
      <c r="E160" s="82" t="s">
        <v>46</v>
      </c>
      <c r="F160" s="44">
        <f>SUM(F161:F163)</f>
        <v>62410</v>
      </c>
      <c r="G160" s="44">
        <f>SUM(G161:G163)</f>
        <v>62780.44</v>
      </c>
      <c r="H160" s="18"/>
      <c r="I160" s="103"/>
    </row>
    <row r="161" spans="1:9" ht="12.95" customHeight="1" x14ac:dyDescent="0.25">
      <c r="A161" s="21"/>
      <c r="B161" s="22"/>
      <c r="C161" s="23"/>
      <c r="D161" s="24">
        <v>3211</v>
      </c>
      <c r="E161" s="24" t="s">
        <v>47</v>
      </c>
      <c r="F161" s="46">
        <v>602</v>
      </c>
      <c r="G161" s="46">
        <v>652.21</v>
      </c>
      <c r="H161" s="18"/>
      <c r="I161" s="103"/>
    </row>
    <row r="162" spans="1:9" ht="12.95" customHeight="1" x14ac:dyDescent="0.25">
      <c r="A162" s="74"/>
      <c r="B162" s="75"/>
      <c r="C162" s="76"/>
      <c r="D162" s="24">
        <v>3212</v>
      </c>
      <c r="E162" s="24" t="s">
        <v>87</v>
      </c>
      <c r="F162" s="45">
        <v>59300</v>
      </c>
      <c r="G162" s="45">
        <v>59619.61</v>
      </c>
      <c r="H162" s="18"/>
      <c r="I162" s="103"/>
    </row>
    <row r="163" spans="1:9" ht="12.95" customHeight="1" x14ac:dyDescent="0.25">
      <c r="A163" s="21"/>
      <c r="B163" s="22"/>
      <c r="C163" s="23"/>
      <c r="D163" s="24">
        <v>3213</v>
      </c>
      <c r="E163" s="24" t="s">
        <v>51</v>
      </c>
      <c r="F163" s="46">
        <v>2508</v>
      </c>
      <c r="G163" s="46">
        <v>2508.62</v>
      </c>
      <c r="H163" s="18"/>
      <c r="I163" s="103"/>
    </row>
    <row r="164" spans="1:9" ht="12.95" customHeight="1" x14ac:dyDescent="0.25">
      <c r="A164" s="80"/>
      <c r="B164" s="81"/>
      <c r="C164" s="20"/>
      <c r="D164" s="82">
        <v>322</v>
      </c>
      <c r="E164" s="82" t="s">
        <v>37</v>
      </c>
      <c r="F164" s="44">
        <f>SUM(F165:F167)</f>
        <v>127850</v>
      </c>
      <c r="G164" s="44">
        <f>SUM(G165:G167)</f>
        <v>130425.99</v>
      </c>
      <c r="H164" s="18"/>
      <c r="I164" s="103"/>
    </row>
    <row r="165" spans="1:9" ht="12.95" customHeight="1" x14ac:dyDescent="0.25">
      <c r="A165" s="21"/>
      <c r="B165" s="22"/>
      <c r="C165" s="23"/>
      <c r="D165" s="24">
        <v>3221</v>
      </c>
      <c r="E165" s="24" t="s">
        <v>90</v>
      </c>
      <c r="F165" s="46">
        <v>4460</v>
      </c>
      <c r="G165" s="46">
        <v>8122.6</v>
      </c>
      <c r="H165" s="18"/>
      <c r="I165" s="103"/>
    </row>
    <row r="166" spans="1:9" ht="12.95" customHeight="1" x14ac:dyDescent="0.25">
      <c r="A166" s="21"/>
      <c r="B166" s="22"/>
      <c r="C166" s="23"/>
      <c r="D166" s="24">
        <v>3222</v>
      </c>
      <c r="E166" s="24" t="s">
        <v>48</v>
      </c>
      <c r="F166" s="46">
        <v>120640</v>
      </c>
      <c r="G166" s="46">
        <v>119827.24</v>
      </c>
      <c r="H166" s="18"/>
      <c r="I166" s="103"/>
    </row>
    <row r="167" spans="1:9" ht="12.95" customHeight="1" x14ac:dyDescent="0.25">
      <c r="A167" s="21"/>
      <c r="B167" s="22"/>
      <c r="C167" s="23"/>
      <c r="D167" s="24">
        <v>3225</v>
      </c>
      <c r="E167" s="24" t="s">
        <v>91</v>
      </c>
      <c r="F167" s="46">
        <v>2750</v>
      </c>
      <c r="G167" s="46">
        <v>2476.15</v>
      </c>
      <c r="H167" s="18"/>
      <c r="I167" s="103"/>
    </row>
    <row r="168" spans="1:9" ht="12.95" customHeight="1" x14ac:dyDescent="0.25">
      <c r="A168" s="80"/>
      <c r="B168" s="81"/>
      <c r="C168" s="20"/>
      <c r="D168" s="82">
        <v>323</v>
      </c>
      <c r="E168" s="82" t="s">
        <v>40</v>
      </c>
      <c r="F168" s="44">
        <f>SUM(F169:F170)</f>
        <v>133</v>
      </c>
      <c r="G168" s="44">
        <f>SUM(G169:G170)</f>
        <v>131.4</v>
      </c>
      <c r="H168" s="18"/>
      <c r="I168" s="103"/>
    </row>
    <row r="169" spans="1:9" ht="12.95" customHeight="1" x14ac:dyDescent="0.25">
      <c r="A169" s="21"/>
      <c r="B169" s="22"/>
      <c r="C169" s="23"/>
      <c r="D169" s="24">
        <v>3236</v>
      </c>
      <c r="E169" s="24" t="s">
        <v>56</v>
      </c>
      <c r="F169" s="46">
        <v>133</v>
      </c>
      <c r="G169" s="46">
        <v>131.4</v>
      </c>
      <c r="H169" s="18"/>
      <c r="I169" s="103"/>
    </row>
    <row r="170" spans="1:9" ht="12.95" customHeight="1" x14ac:dyDescent="0.25">
      <c r="A170" s="21"/>
      <c r="B170" s="22"/>
      <c r="C170" s="23"/>
      <c r="D170" s="24">
        <v>3237</v>
      </c>
      <c r="E170" s="24" t="s">
        <v>93</v>
      </c>
      <c r="F170" s="46">
        <v>0</v>
      </c>
      <c r="G170" s="46">
        <v>0</v>
      </c>
      <c r="H170" s="18"/>
      <c r="I170" s="103"/>
    </row>
    <row r="171" spans="1:9" ht="12.95" customHeight="1" x14ac:dyDescent="0.25">
      <c r="A171" s="80"/>
      <c r="B171" s="81"/>
      <c r="C171" s="20"/>
      <c r="D171" s="82">
        <v>324</v>
      </c>
      <c r="E171" s="82" t="s">
        <v>60</v>
      </c>
      <c r="F171" s="44">
        <f>F172</f>
        <v>341</v>
      </c>
      <c r="G171" s="44">
        <f>G172</f>
        <v>341</v>
      </c>
      <c r="H171" s="18"/>
      <c r="I171" s="103"/>
    </row>
    <row r="172" spans="1:9" ht="12.95" customHeight="1" x14ac:dyDescent="0.25">
      <c r="A172" s="21"/>
      <c r="B172" s="22"/>
      <c r="C172" s="23"/>
      <c r="D172" s="24">
        <v>3241</v>
      </c>
      <c r="E172" s="24" t="s">
        <v>94</v>
      </c>
      <c r="F172" s="46">
        <v>341</v>
      </c>
      <c r="G172" s="46">
        <v>341</v>
      </c>
      <c r="H172" s="18"/>
      <c r="I172" s="103"/>
    </row>
    <row r="173" spans="1:9" ht="12.95" customHeight="1" x14ac:dyDescent="0.25">
      <c r="A173" s="80"/>
      <c r="B173" s="81"/>
      <c r="C173" s="20"/>
      <c r="D173" s="82">
        <v>329</v>
      </c>
      <c r="E173" s="82" t="s">
        <v>88</v>
      </c>
      <c r="F173" s="44">
        <f>SUM(F174:F176)</f>
        <v>7149</v>
      </c>
      <c r="G173" s="44">
        <f>SUM(G174:G176)</f>
        <v>7149</v>
      </c>
      <c r="H173" s="18"/>
      <c r="I173" s="103"/>
    </row>
    <row r="174" spans="1:9" ht="12.95" customHeight="1" x14ac:dyDescent="0.25">
      <c r="A174" s="21"/>
      <c r="B174" s="22"/>
      <c r="C174" s="23"/>
      <c r="D174" s="24">
        <v>3295</v>
      </c>
      <c r="E174" s="24" t="s">
        <v>95</v>
      </c>
      <c r="F174" s="46">
        <v>840</v>
      </c>
      <c r="G174" s="46">
        <v>840</v>
      </c>
      <c r="H174" s="18"/>
      <c r="I174" s="103"/>
    </row>
    <row r="175" spans="1:9" ht="12.95" customHeight="1" x14ac:dyDescent="0.25">
      <c r="A175" s="21"/>
      <c r="B175" s="22"/>
      <c r="C175" s="23"/>
      <c r="D175" s="24">
        <v>3296</v>
      </c>
      <c r="E175" s="24" t="s">
        <v>65</v>
      </c>
      <c r="F175" s="46">
        <v>0</v>
      </c>
      <c r="G175" s="46">
        <v>0</v>
      </c>
      <c r="H175" s="18"/>
      <c r="I175" s="103"/>
    </row>
    <row r="176" spans="1:9" ht="12.95" customHeight="1" x14ac:dyDescent="0.25">
      <c r="A176" s="21"/>
      <c r="B176" s="22"/>
      <c r="C176" s="23"/>
      <c r="D176" s="24">
        <v>3299</v>
      </c>
      <c r="E176" s="24" t="s">
        <v>89</v>
      </c>
      <c r="F176" s="45">
        <v>6309</v>
      </c>
      <c r="G176" s="45">
        <v>6309</v>
      </c>
      <c r="H176" s="18"/>
      <c r="I176" s="103"/>
    </row>
    <row r="177" spans="1:9" ht="12.95" customHeight="1" x14ac:dyDescent="0.25">
      <c r="A177" s="265">
        <v>34</v>
      </c>
      <c r="B177" s="266"/>
      <c r="C177" s="267"/>
      <c r="D177" s="79"/>
      <c r="E177" s="79" t="s">
        <v>66</v>
      </c>
      <c r="F177" s="43">
        <v>0</v>
      </c>
      <c r="G177" s="43">
        <v>0</v>
      </c>
      <c r="H177" s="18"/>
      <c r="I177" s="103"/>
    </row>
    <row r="178" spans="1:9" ht="12.95" customHeight="1" x14ac:dyDescent="0.25">
      <c r="A178" s="268"/>
      <c r="B178" s="269"/>
      <c r="C178" s="270"/>
      <c r="D178" s="51">
        <v>343</v>
      </c>
      <c r="E178" s="52" t="s">
        <v>67</v>
      </c>
      <c r="F178" s="53">
        <f>SUM(F179)</f>
        <v>0</v>
      </c>
      <c r="G178" s="53">
        <f>SUM(G179)</f>
        <v>0</v>
      </c>
      <c r="H178" s="18"/>
      <c r="I178" s="103"/>
    </row>
    <row r="179" spans="1:9" ht="12.95" customHeight="1" x14ac:dyDescent="0.25">
      <c r="A179" s="262"/>
      <c r="B179" s="263"/>
      <c r="C179" s="264"/>
      <c r="D179" s="54">
        <v>3433</v>
      </c>
      <c r="E179" s="55" t="s">
        <v>69</v>
      </c>
      <c r="F179" s="49">
        <v>0</v>
      </c>
      <c r="G179" s="49">
        <v>0</v>
      </c>
      <c r="H179" s="18"/>
      <c r="I179" s="103"/>
    </row>
    <row r="180" spans="1:9" ht="12.95" customHeight="1" x14ac:dyDescent="0.25">
      <c r="A180" s="265">
        <v>37</v>
      </c>
      <c r="B180" s="266"/>
      <c r="C180" s="267"/>
      <c r="D180" s="79"/>
      <c r="E180" s="79" t="s">
        <v>66</v>
      </c>
      <c r="F180" s="43">
        <f>F181</f>
        <v>28540</v>
      </c>
      <c r="G180" s="43">
        <f>G181</f>
        <v>28766.720000000001</v>
      </c>
      <c r="H180" s="18">
        <f>G180/F180</f>
        <v>1.0079439383321653</v>
      </c>
      <c r="I180" s="103"/>
    </row>
    <row r="181" spans="1:9" ht="12.95" customHeight="1" x14ac:dyDescent="0.25">
      <c r="A181" s="268"/>
      <c r="B181" s="269"/>
      <c r="C181" s="270"/>
      <c r="D181" s="51">
        <v>372</v>
      </c>
      <c r="E181" s="52" t="s">
        <v>96</v>
      </c>
      <c r="F181" s="53">
        <f>SUM(F182)</f>
        <v>28540</v>
      </c>
      <c r="G181" s="53">
        <f>SUM(G182)</f>
        <v>28766.720000000001</v>
      </c>
      <c r="H181" s="18"/>
      <c r="I181" s="103"/>
    </row>
    <row r="182" spans="1:9" ht="12.95" customHeight="1" x14ac:dyDescent="0.25">
      <c r="A182" s="262"/>
      <c r="B182" s="263"/>
      <c r="C182" s="264"/>
      <c r="D182" s="54">
        <v>3722</v>
      </c>
      <c r="E182" s="55" t="s">
        <v>97</v>
      </c>
      <c r="F182" s="49">
        <v>28540</v>
      </c>
      <c r="G182" s="49">
        <v>28766.720000000001</v>
      </c>
      <c r="H182" s="18"/>
      <c r="I182" s="103"/>
    </row>
    <row r="183" spans="1:9" ht="12.95" customHeight="1" x14ac:dyDescent="0.25">
      <c r="A183" s="265">
        <v>38</v>
      </c>
      <c r="B183" s="266"/>
      <c r="C183" s="267"/>
      <c r="D183" s="79"/>
      <c r="E183" s="79" t="s">
        <v>168</v>
      </c>
      <c r="F183" s="43">
        <f>F184</f>
        <v>1030</v>
      </c>
      <c r="G183" s="43">
        <f>G184</f>
        <v>1031.74</v>
      </c>
      <c r="H183" s="18">
        <f>G183/F183</f>
        <v>1.0016893203883495</v>
      </c>
      <c r="I183" s="103"/>
    </row>
    <row r="184" spans="1:9" ht="12.95" customHeight="1" x14ac:dyDescent="0.25">
      <c r="A184" s="268"/>
      <c r="B184" s="269"/>
      <c r="C184" s="270"/>
      <c r="D184" s="51">
        <v>381</v>
      </c>
      <c r="E184" s="52" t="s">
        <v>84</v>
      </c>
      <c r="F184" s="53">
        <f>SUM(F185)</f>
        <v>1030</v>
      </c>
      <c r="G184" s="53">
        <f>SUM(G185)</f>
        <v>1031.74</v>
      </c>
      <c r="H184" s="18"/>
      <c r="I184" s="103"/>
    </row>
    <row r="185" spans="1:9" ht="12.95" customHeight="1" x14ac:dyDescent="0.25">
      <c r="A185" s="262"/>
      <c r="B185" s="263"/>
      <c r="C185" s="264"/>
      <c r="D185" s="54">
        <v>3812</v>
      </c>
      <c r="E185" s="55" t="s">
        <v>165</v>
      </c>
      <c r="F185" s="49">
        <v>1030</v>
      </c>
      <c r="G185" s="49">
        <v>1031.74</v>
      </c>
      <c r="H185" s="18"/>
      <c r="I185" s="103"/>
    </row>
    <row r="186" spans="1:9" ht="12.95" customHeight="1" x14ac:dyDescent="0.25">
      <c r="A186" s="71">
        <v>4</v>
      </c>
      <c r="B186" s="72"/>
      <c r="C186" s="73"/>
      <c r="D186" s="73"/>
      <c r="E186" s="73" t="s">
        <v>71</v>
      </c>
      <c r="F186" s="47">
        <f>SUM(F187)</f>
        <v>11809</v>
      </c>
      <c r="G186" s="47">
        <f>SUM(G187)</f>
        <v>11753.95</v>
      </c>
      <c r="H186" s="18">
        <f t="shared" ref="H186:H187" si="18">G186/F186</f>
        <v>0.99533830129562206</v>
      </c>
      <c r="I186" s="103"/>
    </row>
    <row r="187" spans="1:9" ht="12.95" customHeight="1" x14ac:dyDescent="0.25">
      <c r="A187" s="77">
        <v>42</v>
      </c>
      <c r="B187" s="78"/>
      <c r="C187" s="65"/>
      <c r="D187" s="79"/>
      <c r="E187" s="79" t="s">
        <v>72</v>
      </c>
      <c r="F187" s="43">
        <f>SUM(F188+F191)</f>
        <v>11809</v>
      </c>
      <c r="G187" s="43">
        <f>SUM(G188+G191)</f>
        <v>11753.95</v>
      </c>
      <c r="H187" s="18">
        <f t="shared" si="18"/>
        <v>0.99533830129562206</v>
      </c>
      <c r="I187" s="103"/>
    </row>
    <row r="188" spans="1:9" ht="12.95" customHeight="1" x14ac:dyDescent="0.25">
      <c r="A188" s="80"/>
      <c r="B188" s="81"/>
      <c r="C188" s="20"/>
      <c r="D188" s="82">
        <v>422</v>
      </c>
      <c r="E188" s="82" t="s">
        <v>73</v>
      </c>
      <c r="F188" s="42">
        <f>SUM(F189:F190)</f>
        <v>6235</v>
      </c>
      <c r="G188" s="42">
        <f>SUM(G189:G190)</f>
        <v>6235.34</v>
      </c>
      <c r="H188" s="18"/>
      <c r="I188" s="103"/>
    </row>
    <row r="189" spans="1:9" ht="12.95" customHeight="1" x14ac:dyDescent="0.25">
      <c r="A189" s="35"/>
      <c r="B189" s="22"/>
      <c r="C189" s="23"/>
      <c r="D189" s="59">
        <v>4221</v>
      </c>
      <c r="E189" s="60" t="s">
        <v>74</v>
      </c>
      <c r="F189" s="45">
        <v>2278</v>
      </c>
      <c r="G189" s="45">
        <v>2278.1</v>
      </c>
      <c r="H189" s="18"/>
      <c r="I189" s="103"/>
    </row>
    <row r="190" spans="1:9" ht="12.95" customHeight="1" x14ac:dyDescent="0.25">
      <c r="A190" s="277"/>
      <c r="B190" s="278"/>
      <c r="C190" s="279"/>
      <c r="D190" s="61">
        <v>4227</v>
      </c>
      <c r="E190" s="55" t="s">
        <v>166</v>
      </c>
      <c r="F190" s="49">
        <v>3957</v>
      </c>
      <c r="G190" s="49">
        <v>3957.24</v>
      </c>
      <c r="H190" s="18"/>
      <c r="I190" s="103"/>
    </row>
    <row r="191" spans="1:9" ht="12.95" customHeight="1" x14ac:dyDescent="0.25">
      <c r="A191" s="289"/>
      <c r="B191" s="290"/>
      <c r="C191" s="291"/>
      <c r="D191" s="82">
        <v>424</v>
      </c>
      <c r="E191" s="82" t="s">
        <v>120</v>
      </c>
      <c r="F191" s="42">
        <f>SUM(F192)</f>
        <v>5574</v>
      </c>
      <c r="G191" s="42">
        <f>SUM(G192)</f>
        <v>5518.61</v>
      </c>
      <c r="H191" s="18"/>
      <c r="I191" s="103"/>
    </row>
    <row r="192" spans="1:9" ht="12.95" customHeight="1" x14ac:dyDescent="0.25">
      <c r="A192" s="277"/>
      <c r="B192" s="278"/>
      <c r="C192" s="279"/>
      <c r="D192" s="24">
        <v>4241</v>
      </c>
      <c r="E192" s="24" t="s">
        <v>78</v>
      </c>
      <c r="F192" s="45">
        <v>5574</v>
      </c>
      <c r="G192" s="45">
        <v>5518.61</v>
      </c>
      <c r="H192" s="18"/>
      <c r="I192" s="103"/>
    </row>
    <row r="193" spans="1:9" ht="12.95" customHeight="1" x14ac:dyDescent="0.25">
      <c r="A193" s="256">
        <v>61</v>
      </c>
      <c r="B193" s="257"/>
      <c r="C193" s="258"/>
      <c r="D193" s="70"/>
      <c r="E193" s="70" t="s">
        <v>83</v>
      </c>
      <c r="F193" s="41">
        <f>SUM(F194+F210)</f>
        <v>10636</v>
      </c>
      <c r="G193" s="41">
        <f>SUM(G194+G210)</f>
        <v>10194.620000000003</v>
      </c>
      <c r="H193" s="18">
        <f>G193/F193</f>
        <v>0.95850131628431767</v>
      </c>
      <c r="I193" s="103"/>
    </row>
    <row r="194" spans="1:9" ht="12.95" customHeight="1" x14ac:dyDescent="0.25">
      <c r="A194" s="80">
        <v>3</v>
      </c>
      <c r="B194" s="81"/>
      <c r="C194" s="82"/>
      <c r="D194" s="82"/>
      <c r="E194" s="82"/>
      <c r="F194" s="42">
        <f>SUM(F195,F198)</f>
        <v>9575</v>
      </c>
      <c r="G194" s="42">
        <f>SUM(G195,G198)</f>
        <v>9132.9100000000017</v>
      </c>
      <c r="H194" s="18">
        <f t="shared" ref="H194:H195" si="19">G194/F194</f>
        <v>0.95382872062663204</v>
      </c>
      <c r="I194" s="103"/>
    </row>
    <row r="195" spans="1:9" ht="12.95" customHeight="1" x14ac:dyDescent="0.25">
      <c r="A195" s="265">
        <v>31</v>
      </c>
      <c r="B195" s="266"/>
      <c r="C195" s="267"/>
      <c r="D195" s="79"/>
      <c r="E195" s="79" t="s">
        <v>27</v>
      </c>
      <c r="F195" s="43">
        <f>SUM(F196)</f>
        <v>483</v>
      </c>
      <c r="G195" s="43">
        <f>SUM(G196)</f>
        <v>483.2</v>
      </c>
      <c r="H195" s="18">
        <f t="shared" si="19"/>
        <v>1.0004140786749482</v>
      </c>
      <c r="I195" s="103"/>
    </row>
    <row r="196" spans="1:9" ht="12.95" customHeight="1" x14ac:dyDescent="0.25">
      <c r="A196" s="31"/>
      <c r="B196" s="32"/>
      <c r="C196" s="66"/>
      <c r="D196" s="25">
        <v>312</v>
      </c>
      <c r="E196" s="25" t="s">
        <v>28</v>
      </c>
      <c r="F196" s="42">
        <f>F197</f>
        <v>483</v>
      </c>
      <c r="G196" s="42">
        <f>G197</f>
        <v>483.2</v>
      </c>
      <c r="H196" s="18"/>
      <c r="I196" s="103"/>
    </row>
    <row r="197" spans="1:9" ht="12.95" customHeight="1" x14ac:dyDescent="0.25">
      <c r="A197" s="262"/>
      <c r="B197" s="263"/>
      <c r="C197" s="264"/>
      <c r="D197" s="26">
        <v>3121</v>
      </c>
      <c r="E197" s="26" t="s">
        <v>28</v>
      </c>
      <c r="F197" s="45">
        <v>483</v>
      </c>
      <c r="G197" s="45">
        <v>483.2</v>
      </c>
      <c r="H197" s="18"/>
      <c r="I197" s="103"/>
    </row>
    <row r="198" spans="1:9" ht="12.95" customHeight="1" x14ac:dyDescent="0.25">
      <c r="A198" s="265">
        <v>32</v>
      </c>
      <c r="B198" s="266"/>
      <c r="C198" s="267"/>
      <c r="D198" s="79"/>
      <c r="E198" s="79" t="s">
        <v>36</v>
      </c>
      <c r="F198" s="43">
        <f>SUM(F199+F202+F205+F208)</f>
        <v>9092</v>
      </c>
      <c r="G198" s="43">
        <f>SUM(G199+G202+G205+G208)</f>
        <v>8649.7100000000009</v>
      </c>
      <c r="H198" s="18">
        <f>G198/F198</f>
        <v>0.95135393752749675</v>
      </c>
      <c r="I198" s="103"/>
    </row>
    <row r="199" spans="1:9" ht="12.95" customHeight="1" x14ac:dyDescent="0.25">
      <c r="A199" s="31"/>
      <c r="B199" s="32"/>
      <c r="C199" s="66"/>
      <c r="D199" s="25">
        <v>321</v>
      </c>
      <c r="E199" s="25" t="s">
        <v>46</v>
      </c>
      <c r="F199" s="42">
        <f>SUM(F200:F201)</f>
        <v>535</v>
      </c>
      <c r="G199" s="42">
        <f>SUM(G200:G201)</f>
        <v>539.93999999999994</v>
      </c>
      <c r="H199" s="18"/>
      <c r="I199" s="103"/>
    </row>
    <row r="200" spans="1:9" ht="12.95" customHeight="1" x14ac:dyDescent="0.25">
      <c r="A200" s="262"/>
      <c r="B200" s="263"/>
      <c r="C200" s="264"/>
      <c r="D200" s="26">
        <v>3211</v>
      </c>
      <c r="E200" s="26" t="s">
        <v>47</v>
      </c>
      <c r="F200" s="45">
        <v>454</v>
      </c>
      <c r="G200" s="45">
        <v>458.34</v>
      </c>
      <c r="H200" s="18"/>
      <c r="I200" s="103"/>
    </row>
    <row r="201" spans="1:9" ht="12.95" customHeight="1" x14ac:dyDescent="0.25">
      <c r="A201" s="62"/>
      <c r="B201" s="63"/>
      <c r="C201" s="64"/>
      <c r="D201" s="26">
        <v>3214</v>
      </c>
      <c r="E201" s="26" t="s">
        <v>52</v>
      </c>
      <c r="F201" s="45">
        <v>81</v>
      </c>
      <c r="G201" s="45">
        <v>81.599999999999994</v>
      </c>
      <c r="H201" s="18"/>
      <c r="I201" s="103"/>
    </row>
    <row r="202" spans="1:9" ht="12.95" customHeight="1" x14ac:dyDescent="0.25">
      <c r="A202" s="31"/>
      <c r="B202" s="32"/>
      <c r="C202" s="66"/>
      <c r="D202" s="25">
        <v>322</v>
      </c>
      <c r="E202" s="25" t="s">
        <v>37</v>
      </c>
      <c r="F202" s="42">
        <f>SUM(F203:F204)</f>
        <v>8149</v>
      </c>
      <c r="G202" s="42">
        <f>SUM(G203:G204)</f>
        <v>7687.5</v>
      </c>
      <c r="H202" s="18"/>
      <c r="I202" s="103"/>
    </row>
    <row r="203" spans="1:9" ht="12.95" customHeight="1" x14ac:dyDescent="0.25">
      <c r="A203" s="262"/>
      <c r="B203" s="263"/>
      <c r="C203" s="264"/>
      <c r="D203" s="26">
        <v>3221</v>
      </c>
      <c r="E203" s="26" t="s">
        <v>167</v>
      </c>
      <c r="F203" s="45">
        <v>5752</v>
      </c>
      <c r="G203" s="45">
        <v>5289.94</v>
      </c>
      <c r="H203" s="18"/>
      <c r="I203" s="103"/>
    </row>
    <row r="204" spans="1:9" ht="12.95" customHeight="1" x14ac:dyDescent="0.25">
      <c r="A204" s="27"/>
      <c r="B204" s="28"/>
      <c r="C204" s="64"/>
      <c r="D204" s="56">
        <v>3225</v>
      </c>
      <c r="E204" s="57" t="s">
        <v>101</v>
      </c>
      <c r="F204" s="49">
        <v>2397</v>
      </c>
      <c r="G204" s="49">
        <v>2397.56</v>
      </c>
      <c r="H204" s="18"/>
      <c r="I204" s="103"/>
    </row>
    <row r="205" spans="1:9" ht="12.95" customHeight="1" x14ac:dyDescent="0.25">
      <c r="A205" s="268"/>
      <c r="B205" s="269"/>
      <c r="C205" s="270"/>
      <c r="D205" s="25">
        <v>323</v>
      </c>
      <c r="E205" s="25" t="s">
        <v>40</v>
      </c>
      <c r="F205" s="42">
        <f>SUM(F206+F207)</f>
        <v>408</v>
      </c>
      <c r="G205" s="42">
        <f>SUM(G206+G207)</f>
        <v>51.25</v>
      </c>
      <c r="H205" s="18"/>
      <c r="I205" s="103"/>
    </row>
    <row r="206" spans="1:9" ht="12.95" customHeight="1" x14ac:dyDescent="0.25">
      <c r="A206" s="27"/>
      <c r="B206" s="28"/>
      <c r="C206" s="64"/>
      <c r="D206" s="56">
        <v>3231</v>
      </c>
      <c r="E206" s="57" t="s">
        <v>41</v>
      </c>
      <c r="F206" s="49">
        <v>51</v>
      </c>
      <c r="G206" s="49">
        <v>51.25</v>
      </c>
      <c r="H206" s="18"/>
      <c r="I206" s="103"/>
    </row>
    <row r="207" spans="1:9" ht="12.95" customHeight="1" x14ac:dyDescent="0.25">
      <c r="A207" s="27"/>
      <c r="B207" s="28"/>
      <c r="C207" s="64"/>
      <c r="D207" s="56">
        <v>3239</v>
      </c>
      <c r="E207" s="57" t="s">
        <v>59</v>
      </c>
      <c r="F207" s="49">
        <v>357</v>
      </c>
      <c r="G207" s="49">
        <v>0</v>
      </c>
      <c r="H207" s="18"/>
      <c r="I207" s="103"/>
    </row>
    <row r="208" spans="1:9" ht="12.95" customHeight="1" x14ac:dyDescent="0.25">
      <c r="A208" s="268"/>
      <c r="B208" s="269"/>
      <c r="C208" s="270"/>
      <c r="D208" s="25">
        <v>329</v>
      </c>
      <c r="E208" s="25" t="s">
        <v>49</v>
      </c>
      <c r="F208" s="42">
        <v>0</v>
      </c>
      <c r="G208" s="42">
        <f>G209</f>
        <v>371.02</v>
      </c>
      <c r="H208" s="18"/>
      <c r="I208" s="103"/>
    </row>
    <row r="209" spans="1:9" ht="12.95" customHeight="1" x14ac:dyDescent="0.25">
      <c r="A209" s="27"/>
      <c r="B209" s="28"/>
      <c r="C209" s="64"/>
      <c r="D209" s="56">
        <v>3299</v>
      </c>
      <c r="E209" s="57" t="s">
        <v>50</v>
      </c>
      <c r="F209" s="49"/>
      <c r="G209" s="49">
        <v>371.02</v>
      </c>
      <c r="H209" s="18"/>
      <c r="I209" s="103"/>
    </row>
    <row r="210" spans="1:9" ht="12.95" customHeight="1" x14ac:dyDescent="0.25">
      <c r="A210" s="71">
        <v>4</v>
      </c>
      <c r="B210" s="72"/>
      <c r="C210" s="73"/>
      <c r="D210" s="73"/>
      <c r="E210" s="73" t="s">
        <v>71</v>
      </c>
      <c r="F210" s="47">
        <f t="shared" ref="F210:G210" si="20">SUM(F211)</f>
        <v>1061</v>
      </c>
      <c r="G210" s="47">
        <f t="shared" si="20"/>
        <v>1061.71</v>
      </c>
      <c r="H210" s="18">
        <f>G210/F210</f>
        <v>1.0006691800188501</v>
      </c>
      <c r="I210" s="103"/>
    </row>
    <row r="211" spans="1:9" ht="12.95" customHeight="1" x14ac:dyDescent="0.25">
      <c r="A211" s="77">
        <v>42</v>
      </c>
      <c r="B211" s="78"/>
      <c r="C211" s="65"/>
      <c r="D211" s="79"/>
      <c r="E211" s="79" t="s">
        <v>72</v>
      </c>
      <c r="F211" s="43">
        <f>SUM(F212+F214)</f>
        <v>1061</v>
      </c>
      <c r="G211" s="43">
        <f>SUM(G212+G214)</f>
        <v>1061.71</v>
      </c>
      <c r="H211" s="18">
        <f>G211/F211</f>
        <v>1.0006691800188501</v>
      </c>
      <c r="I211" s="103"/>
    </row>
    <row r="212" spans="1:9" ht="12.95" customHeight="1" x14ac:dyDescent="0.25">
      <c r="A212" s="80"/>
      <c r="B212" s="81"/>
      <c r="C212" s="20"/>
      <c r="D212" s="82">
        <v>422</v>
      </c>
      <c r="E212" s="82" t="s">
        <v>73</v>
      </c>
      <c r="F212" s="42">
        <v>0</v>
      </c>
      <c r="G212" s="42">
        <v>0</v>
      </c>
      <c r="H212" s="36"/>
      <c r="I212" s="103"/>
    </row>
    <row r="213" spans="1:9" x14ac:dyDescent="0.25">
      <c r="A213" s="35"/>
      <c r="B213" s="22"/>
      <c r="C213" s="23"/>
      <c r="D213" s="59">
        <v>4227</v>
      </c>
      <c r="E213" s="60" t="s">
        <v>77</v>
      </c>
      <c r="F213" s="45">
        <v>0</v>
      </c>
      <c r="G213" s="45">
        <v>0</v>
      </c>
      <c r="H213" s="36"/>
      <c r="I213" s="103"/>
    </row>
    <row r="214" spans="1:9" x14ac:dyDescent="0.25">
      <c r="A214" s="289"/>
      <c r="B214" s="290"/>
      <c r="C214" s="291"/>
      <c r="D214" s="82">
        <v>424</v>
      </c>
      <c r="E214" s="82" t="s">
        <v>120</v>
      </c>
      <c r="F214" s="42">
        <f>SUM(F215)</f>
        <v>1061</v>
      </c>
      <c r="G214" s="42">
        <f>SUM(G215)</f>
        <v>1061.71</v>
      </c>
      <c r="H214" s="18"/>
      <c r="I214" s="103"/>
    </row>
    <row r="215" spans="1:9" ht="15.75" customHeight="1" x14ac:dyDescent="0.25">
      <c r="A215" s="277"/>
      <c r="B215" s="278"/>
      <c r="C215" s="279"/>
      <c r="D215" s="24">
        <v>4241</v>
      </c>
      <c r="E215" s="24" t="s">
        <v>78</v>
      </c>
      <c r="F215" s="45">
        <v>1061</v>
      </c>
      <c r="G215" s="45">
        <v>1061.71</v>
      </c>
      <c r="H215" s="18"/>
      <c r="I215" s="103"/>
    </row>
    <row r="216" spans="1:9" x14ac:dyDescent="0.25">
      <c r="A216" s="99"/>
      <c r="B216" s="100"/>
      <c r="C216" s="101"/>
      <c r="D216" s="100"/>
      <c r="E216" s="101" t="s">
        <v>121</v>
      </c>
      <c r="F216" s="102">
        <f>SUM(F193,F148,F135,F118,F103,F97,F91,F85,F71,F66,F57,F9)</f>
        <v>2161289</v>
      </c>
      <c r="G216" s="102">
        <f>SUM(G193,G148,G135,G118,G103,G97,G91,G85,G71,G66,G57,G9)</f>
        <v>2183781.6800000002</v>
      </c>
      <c r="H216" s="36">
        <f>G216/F216</f>
        <v>1.0104070672640264</v>
      </c>
      <c r="I216" s="103"/>
    </row>
    <row r="217" spans="1:9" x14ac:dyDescent="0.25">
      <c r="F217" s="10"/>
      <c r="G217" s="10"/>
    </row>
  </sheetData>
  <mergeCells count="130">
    <mergeCell ref="A215:C215"/>
    <mergeCell ref="A177:C177"/>
    <mergeCell ref="A178:C178"/>
    <mergeCell ref="A179:C179"/>
    <mergeCell ref="A159:C159"/>
    <mergeCell ref="A140:C140"/>
    <mergeCell ref="A143:C143"/>
    <mergeCell ref="A144:C144"/>
    <mergeCell ref="A146:C146"/>
    <mergeCell ref="A147:C147"/>
    <mergeCell ref="A203:C203"/>
    <mergeCell ref="A208:C208"/>
    <mergeCell ref="A150:C150"/>
    <mergeCell ref="A180:C180"/>
    <mergeCell ref="A181:C181"/>
    <mergeCell ref="A182:C182"/>
    <mergeCell ref="A183:C183"/>
    <mergeCell ref="A200:C200"/>
    <mergeCell ref="A205:C205"/>
    <mergeCell ref="A190:C190"/>
    <mergeCell ref="A214:C214"/>
    <mergeCell ref="A192:C192"/>
    <mergeCell ref="A191:C191"/>
    <mergeCell ref="A99:C99"/>
    <mergeCell ref="A100:C100"/>
    <mergeCell ref="A102:C102"/>
    <mergeCell ref="A105:C105"/>
    <mergeCell ref="A110:C110"/>
    <mergeCell ref="A137:C137"/>
    <mergeCell ref="A138:C138"/>
    <mergeCell ref="A193:C193"/>
    <mergeCell ref="A198:C198"/>
    <mergeCell ref="A115:C115"/>
    <mergeCell ref="A116:C116"/>
    <mergeCell ref="A117:C117"/>
    <mergeCell ref="A195:C195"/>
    <mergeCell ref="A197:C197"/>
    <mergeCell ref="A120:C120"/>
    <mergeCell ref="A121:C121"/>
    <mergeCell ref="A127:C127"/>
    <mergeCell ref="A184:C184"/>
    <mergeCell ref="A185:C185"/>
    <mergeCell ref="A130:C130"/>
    <mergeCell ref="A131:C131"/>
    <mergeCell ref="A132:C132"/>
    <mergeCell ref="A133:C133"/>
    <mergeCell ref="A88:C88"/>
    <mergeCell ref="A89:C89"/>
    <mergeCell ref="A96:C96"/>
    <mergeCell ref="A79:C79"/>
    <mergeCell ref="A80:C80"/>
    <mergeCell ref="A81:C81"/>
    <mergeCell ref="A83:C83"/>
    <mergeCell ref="A84:C84"/>
    <mergeCell ref="A85:C85"/>
    <mergeCell ref="A93:C93"/>
    <mergeCell ref="A94:C94"/>
    <mergeCell ref="A95:C95"/>
    <mergeCell ref="A73:C73"/>
    <mergeCell ref="A74:C74"/>
    <mergeCell ref="A75:C75"/>
    <mergeCell ref="A76:C76"/>
    <mergeCell ref="A77:C77"/>
    <mergeCell ref="A78:C78"/>
    <mergeCell ref="A65:C65"/>
    <mergeCell ref="A86:C86"/>
    <mergeCell ref="A87:C87"/>
    <mergeCell ref="A68:C68"/>
    <mergeCell ref="A69:C69"/>
    <mergeCell ref="A70:C70"/>
    <mergeCell ref="A48:C48"/>
    <mergeCell ref="A62:C62"/>
    <mergeCell ref="A63:C63"/>
    <mergeCell ref="A30:C30"/>
    <mergeCell ref="A31:C31"/>
    <mergeCell ref="A32:C32"/>
    <mergeCell ref="A33:C33"/>
    <mergeCell ref="A34:C34"/>
    <mergeCell ref="A45:C45"/>
    <mergeCell ref="A49:C49"/>
    <mergeCell ref="A50:C50"/>
    <mergeCell ref="A56:C56"/>
    <mergeCell ref="A57:C57"/>
    <mergeCell ref="A59:C59"/>
    <mergeCell ref="A60:C60"/>
    <mergeCell ref="A61:C61"/>
    <mergeCell ref="A53:C53"/>
    <mergeCell ref="A55:C55"/>
    <mergeCell ref="A28:C28"/>
    <mergeCell ref="A29:C29"/>
    <mergeCell ref="A18:C18"/>
    <mergeCell ref="A19:C19"/>
    <mergeCell ref="A20:C20"/>
    <mergeCell ref="A21:C21"/>
    <mergeCell ref="A22:C22"/>
    <mergeCell ref="A23:C23"/>
    <mergeCell ref="A47:C47"/>
    <mergeCell ref="A16:C16"/>
    <mergeCell ref="A17:C17"/>
    <mergeCell ref="A8:C8"/>
    <mergeCell ref="A9:C9"/>
    <mergeCell ref="A11:C11"/>
    <mergeCell ref="A24:C24"/>
    <mergeCell ref="A25:C25"/>
    <mergeCell ref="A26:C26"/>
    <mergeCell ref="A27:C27"/>
    <mergeCell ref="A1:H1"/>
    <mergeCell ref="A3:H3"/>
    <mergeCell ref="A5:C5"/>
    <mergeCell ref="A7:C7"/>
    <mergeCell ref="A90:C90"/>
    <mergeCell ref="A91:C91"/>
    <mergeCell ref="M10:O10"/>
    <mergeCell ref="M11:O11"/>
    <mergeCell ref="M13:O13"/>
    <mergeCell ref="M14:O14"/>
    <mergeCell ref="M15:O15"/>
    <mergeCell ref="M16:O16"/>
    <mergeCell ref="A36:C36"/>
    <mergeCell ref="A37:C37"/>
    <mergeCell ref="A38:C38"/>
    <mergeCell ref="A39:C39"/>
    <mergeCell ref="A40:C40"/>
    <mergeCell ref="A41:C41"/>
    <mergeCell ref="A42:C42"/>
    <mergeCell ref="A44:C44"/>
    <mergeCell ref="A12:C12"/>
    <mergeCell ref="A13:C13"/>
    <mergeCell ref="A14:C14"/>
    <mergeCell ref="A15:C15"/>
  </mergeCells>
  <pageMargins left="0.51181102362204722" right="0.5118110236220472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80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Sažetak</vt:lpstr>
      <vt:lpstr>Izvršenje po rash. ekonom.klas.</vt:lpstr>
      <vt:lpstr>Prihodi i rashodi izvori fin.</vt:lpstr>
      <vt:lpstr>funkcijska klasifikacija</vt:lpstr>
      <vt:lpstr>Posebni dio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Marija Lacković</dc:creator>
  <dc:description/>
  <cp:lastModifiedBy>Windows korisnik</cp:lastModifiedBy>
  <cp:revision>4</cp:revision>
  <cp:lastPrinted>2024-03-26T10:16:36Z</cp:lastPrinted>
  <dcterms:created xsi:type="dcterms:W3CDTF">2022-08-12T12:51:27Z</dcterms:created>
  <dcterms:modified xsi:type="dcterms:W3CDTF">2024-03-26T10:17:55Z</dcterms:modified>
  <dc:language>hr-HR</dc:language>
</cp:coreProperties>
</file>